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omments2.xml" ContentType="application/vnd.openxmlformats-officedocument.spreadsheetml.comments+xml"/>
  <Override PartName="/xl/pivotTables/pivotTable2.xml" ContentType="application/vnd.openxmlformats-officedocument.spreadsheetml.pivotTable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240" yWindow="975" windowWidth="20115" windowHeight="7095" tabRatio="877"/>
  </bookViews>
  <sheets>
    <sheet name="สรุปรายงาน" sheetId="11" r:id="rId1"/>
    <sheet name="สรุปแยกรายวิชา-งบปกติ" sheetId="27" r:id="rId2"/>
    <sheet name="สรุปแยกรายวิชา-งบฝึกงาน" sheetId="28" r:id="rId3"/>
    <sheet name="detail-งบปกติ" sheetId="10" r:id="rId4"/>
    <sheet name="detail-งบฝึกงาน" sheetId="20" r:id="rId5"/>
    <sheet name="detail-งบexcellent" sheetId="19" r:id="rId6"/>
    <sheet name="ประเภทรายการวัสดุ" sheetId="21" r:id="rId7"/>
  </sheets>
  <externalReferences>
    <externalReference r:id="rId8"/>
  </externalReferences>
  <definedNames>
    <definedName name="_xlnm._FilterDatabase" localSheetId="5" hidden="1">'detail-งบexcellent'!$A$5:$P$5</definedName>
    <definedName name="_xlnm._FilterDatabase" localSheetId="3" hidden="1">'detail-งบปกติ'!$A$6:$Q$153</definedName>
    <definedName name="_xlnm._FilterDatabase" localSheetId="4" hidden="1">'detail-งบฝึกงาน'!$A$5:$P$33</definedName>
    <definedName name="_xlnm._FilterDatabase" localSheetId="6" hidden="1">ประเภทรายการวัสดุ!$A$3:$B$12</definedName>
    <definedName name="_xlnm._FilterDatabase" localSheetId="1" hidden="1">'สรุปแยกรายวิชา-งบปกติ'!$A$6:$Q$152</definedName>
    <definedName name="_xlnm._FilterDatabase" localSheetId="2" hidden="1">'สรุปแยกรายวิชา-งบฝึกงาน'!$A$5:$P$33</definedName>
    <definedName name="_xlnm.Print_Area" localSheetId="5">'detail-งบexcellent'!$A$1:$R$28</definedName>
    <definedName name="_xlnm.Print_Area" localSheetId="3">'detail-งบปกติ'!$A$1:$R$158</definedName>
    <definedName name="_xlnm.Print_Area" localSheetId="4">'detail-งบฝึกงาน'!$A$1:$Q$49</definedName>
    <definedName name="_xlnm.Print_Area" localSheetId="1">'สรุปแยกรายวิชา-งบปกติ'!$B$185:$L$208</definedName>
    <definedName name="_xlnm.Print_Area" localSheetId="2">'สรุปแยกรายวิชา-งบฝึกงาน'!$B$67:$K$82</definedName>
    <definedName name="_xlnm.Print_Area" localSheetId="0">สรุปรายงาน!$A$4:$E$47</definedName>
    <definedName name="_xlnm.Print_Titles" localSheetId="5">'detail-งบexcellent'!$4:$5</definedName>
    <definedName name="_xlnm.Print_Titles" localSheetId="3">'detail-งบปกติ'!$1:$6</definedName>
    <definedName name="_xlnm.Print_Titles" localSheetId="4">'detail-งบฝึกงาน'!$4:$5</definedName>
    <definedName name="_xlnm.Print_Titles" localSheetId="1">'สรุปแยกรายวิชา-งบปกติ'!$1:$6</definedName>
    <definedName name="_xlnm.Print_Titles" localSheetId="2">'สรุปแยกรายวิชา-งบฝึกงาน'!$4:$5</definedName>
  </definedNames>
  <calcPr calcId="144525"/>
  <pivotCaches>
    <pivotCache cacheId="9" r:id="rId9"/>
    <pivotCache cacheId="15" r:id="rId10"/>
  </pivotCaches>
</workbook>
</file>

<file path=xl/calcChain.xml><?xml version="1.0" encoding="utf-8"?>
<calcChain xmlns="http://schemas.openxmlformats.org/spreadsheetml/2006/main">
  <c r="K78" i="28" l="1"/>
  <c r="D78" i="28"/>
  <c r="E78" i="28"/>
  <c r="F78" i="28"/>
  <c r="G78" i="28"/>
  <c r="H78" i="28"/>
  <c r="I78" i="28"/>
  <c r="J78" i="28"/>
  <c r="C78" i="28"/>
  <c r="K72" i="28"/>
  <c r="K73" i="28"/>
  <c r="K74" i="28"/>
  <c r="K75" i="28"/>
  <c r="K76" i="28"/>
  <c r="K77" i="28"/>
  <c r="K71" i="28"/>
  <c r="M43" i="28"/>
  <c r="N40" i="28"/>
  <c r="M40" i="28"/>
  <c r="L40" i="28"/>
  <c r="K40" i="28"/>
  <c r="J40" i="28"/>
  <c r="I40" i="28"/>
  <c r="H40" i="28"/>
  <c r="G40" i="28"/>
  <c r="N39" i="28"/>
  <c r="M39" i="28"/>
  <c r="L39" i="28"/>
  <c r="K39" i="28"/>
  <c r="J39" i="28"/>
  <c r="I39" i="28"/>
  <c r="H39" i="28"/>
  <c r="G39" i="28"/>
  <c r="N38" i="28"/>
  <c r="M38" i="28"/>
  <c r="L38" i="28"/>
  <c r="K38" i="28"/>
  <c r="J38" i="28"/>
  <c r="I38" i="28"/>
  <c r="G38" i="28"/>
  <c r="N37" i="28"/>
  <c r="M37" i="28"/>
  <c r="L37" i="28"/>
  <c r="K37" i="28"/>
  <c r="J37" i="28"/>
  <c r="I37" i="28"/>
  <c r="H37" i="28"/>
  <c r="G37" i="28"/>
  <c r="N35" i="28"/>
  <c r="M35" i="28"/>
  <c r="L35" i="28"/>
  <c r="K35" i="28"/>
  <c r="J35" i="28"/>
  <c r="I35" i="28"/>
  <c r="G35" i="28"/>
  <c r="H13" i="28"/>
  <c r="H38" i="28" s="1"/>
  <c r="L203" i="27"/>
  <c r="L202" i="27"/>
  <c r="L201" i="27"/>
  <c r="L200" i="27"/>
  <c r="L199" i="27"/>
  <c r="L198" i="27"/>
  <c r="L197" i="27"/>
  <c r="L196" i="27"/>
  <c r="L195" i="27"/>
  <c r="L194" i="27"/>
  <c r="L193" i="27"/>
  <c r="L192" i="27"/>
  <c r="L191" i="27"/>
  <c r="L190" i="27"/>
  <c r="L189" i="27"/>
  <c r="L204" i="27" s="1"/>
  <c r="D204" i="27"/>
  <c r="E204" i="27"/>
  <c r="F204" i="27"/>
  <c r="G204" i="27"/>
  <c r="H204" i="27"/>
  <c r="I204" i="27"/>
  <c r="J204" i="27"/>
  <c r="K204" i="27"/>
  <c r="C204" i="27"/>
  <c r="F203" i="27"/>
  <c r="D203" i="27"/>
  <c r="O157" i="27"/>
  <c r="N157" i="27"/>
  <c r="M157" i="27"/>
  <c r="L157" i="27"/>
  <c r="K157" i="27"/>
  <c r="J157" i="27"/>
  <c r="I157" i="27"/>
  <c r="H157" i="27"/>
  <c r="G157" i="27"/>
  <c r="O156" i="27"/>
  <c r="N156" i="27"/>
  <c r="M156" i="27"/>
  <c r="L156" i="27"/>
  <c r="K156" i="27"/>
  <c r="J156" i="27"/>
  <c r="I156" i="27"/>
  <c r="H156" i="27"/>
  <c r="G156" i="27"/>
  <c r="O155" i="27"/>
  <c r="N155" i="27"/>
  <c r="M155" i="27"/>
  <c r="L155" i="27"/>
  <c r="K155" i="27"/>
  <c r="J155" i="27"/>
  <c r="I155" i="27"/>
  <c r="G155" i="27"/>
  <c r="O154" i="27"/>
  <c r="N154" i="27"/>
  <c r="M154" i="27"/>
  <c r="L154" i="27"/>
  <c r="K154" i="27"/>
  <c r="J154" i="27"/>
  <c r="I154" i="27"/>
  <c r="H154" i="27"/>
  <c r="G154" i="27"/>
  <c r="O152" i="27"/>
  <c r="N152" i="27"/>
  <c r="M152" i="27"/>
  <c r="L152" i="27"/>
  <c r="K152" i="27"/>
  <c r="J152" i="27"/>
  <c r="I152" i="27"/>
  <c r="G152" i="27"/>
  <c r="H39" i="27"/>
  <c r="H155" i="27" s="1"/>
  <c r="H35" i="28" l="1"/>
  <c r="H152" i="27"/>
  <c r="M43" i="20" l="1"/>
  <c r="H75" i="11"/>
  <c r="S29" i="11" l="1"/>
  <c r="S28" i="11"/>
  <c r="S27" i="11"/>
  <c r="S26" i="11"/>
  <c r="S25" i="11"/>
  <c r="S24" i="11"/>
  <c r="S21" i="11"/>
  <c r="O28" i="19"/>
  <c r="S41" i="11" s="1"/>
  <c r="N28" i="19"/>
  <c r="S40" i="11" s="1"/>
  <c r="M28" i="19"/>
  <c r="L28" i="19"/>
  <c r="S39" i="11" s="1"/>
  <c r="K28" i="19"/>
  <c r="S37" i="11" s="1"/>
  <c r="J28" i="19"/>
  <c r="S36" i="11" s="1"/>
  <c r="I28" i="19"/>
  <c r="S35" i="11" s="1"/>
  <c r="H28" i="19"/>
  <c r="S34" i="11" s="1"/>
  <c r="G28" i="19"/>
  <c r="S32" i="11" s="1"/>
  <c r="H39" i="20"/>
  <c r="I39" i="20"/>
  <c r="J39" i="20"/>
  <c r="K39" i="20"/>
  <c r="L39" i="20"/>
  <c r="M39" i="20"/>
  <c r="N39" i="20"/>
  <c r="H40" i="20"/>
  <c r="S23" i="11" s="1"/>
  <c r="I40" i="20"/>
  <c r="J40" i="20"/>
  <c r="K40" i="20"/>
  <c r="L40" i="20"/>
  <c r="M40" i="20"/>
  <c r="N40" i="20"/>
  <c r="G40" i="20"/>
  <c r="G39" i="20"/>
  <c r="H158" i="10"/>
  <c r="S11" i="11" s="1"/>
  <c r="I158" i="10"/>
  <c r="S12" i="11" s="1"/>
  <c r="J158" i="10"/>
  <c r="S13" i="11" s="1"/>
  <c r="K158" i="10"/>
  <c r="S14" i="11" s="1"/>
  <c r="L158" i="10"/>
  <c r="S15" i="11" s="1"/>
  <c r="M158" i="10"/>
  <c r="S16" i="11" s="1"/>
  <c r="N158" i="10"/>
  <c r="S17" i="11" s="1"/>
  <c r="O158" i="10"/>
  <c r="S18" i="11" s="1"/>
  <c r="G158" i="10"/>
  <c r="S9" i="11" s="1"/>
  <c r="H157" i="10"/>
  <c r="I157" i="10"/>
  <c r="J157" i="10"/>
  <c r="K157" i="10"/>
  <c r="L157" i="10"/>
  <c r="M157" i="10"/>
  <c r="N157" i="10"/>
  <c r="O157" i="10"/>
  <c r="G157" i="10"/>
  <c r="S42" i="11" l="1"/>
  <c r="S38" i="11"/>
  <c r="S30" i="11"/>
  <c r="S19" i="11"/>
  <c r="I42" i="11"/>
  <c r="M42" i="11"/>
  <c r="U42" i="11"/>
  <c r="Q42" i="11"/>
  <c r="J23" i="11"/>
  <c r="I30" i="11"/>
  <c r="M30" i="11"/>
  <c r="Q30" i="11"/>
  <c r="V28" i="11"/>
  <c r="V23" i="11"/>
  <c r="V21" i="11"/>
  <c r="T40" i="11"/>
  <c r="T39" i="11"/>
  <c r="T38" i="11"/>
  <c r="T37" i="11"/>
  <c r="T36" i="11"/>
  <c r="T35" i="11"/>
  <c r="T34" i="11"/>
  <c r="T32" i="11"/>
  <c r="R40" i="11"/>
  <c r="R39" i="11"/>
  <c r="R38" i="11"/>
  <c r="R37" i="11"/>
  <c r="R36" i="11"/>
  <c r="R35" i="11"/>
  <c r="R34" i="11"/>
  <c r="R32" i="11"/>
  <c r="P40" i="11"/>
  <c r="P39" i="11"/>
  <c r="P38" i="11"/>
  <c r="P37" i="11"/>
  <c r="P36" i="11"/>
  <c r="P35" i="11"/>
  <c r="P32" i="11"/>
  <c r="N40" i="11"/>
  <c r="N39" i="11"/>
  <c r="N38" i="11"/>
  <c r="N37" i="11"/>
  <c r="N36" i="11"/>
  <c r="N35" i="11"/>
  <c r="N34" i="11"/>
  <c r="N32" i="11"/>
  <c r="L32" i="11"/>
  <c r="J40" i="11"/>
  <c r="V18" i="11"/>
  <c r="V17" i="11"/>
  <c r="V16" i="11"/>
  <c r="V15" i="11"/>
  <c r="V14" i="11"/>
  <c r="V13" i="11"/>
  <c r="V12" i="11"/>
  <c r="V11" i="11"/>
  <c r="V9" i="11"/>
  <c r="R18" i="11"/>
  <c r="R17" i="11"/>
  <c r="R16" i="11"/>
  <c r="R15" i="11"/>
  <c r="R14" i="11"/>
  <c r="R13" i="11"/>
  <c r="R12" i="11"/>
  <c r="R11" i="11"/>
  <c r="N28" i="11"/>
  <c r="N23" i="11"/>
  <c r="N21" i="11"/>
  <c r="N18" i="11"/>
  <c r="N17" i="11"/>
  <c r="N16" i="11"/>
  <c r="N15" i="11"/>
  <c r="N14" i="11"/>
  <c r="N13" i="11"/>
  <c r="N12" i="11"/>
  <c r="N11" i="11"/>
  <c r="J39" i="11"/>
  <c r="J38" i="11"/>
  <c r="J37" i="11"/>
  <c r="J36" i="11"/>
  <c r="J35" i="11"/>
  <c r="J34" i="11"/>
  <c r="J32" i="11"/>
  <c r="J28" i="11"/>
  <c r="J18" i="11"/>
  <c r="J17" i="11"/>
  <c r="J16" i="11"/>
  <c r="J15" i="11"/>
  <c r="J14" i="11"/>
  <c r="J13" i="11"/>
  <c r="J12" i="11"/>
  <c r="J11" i="11"/>
  <c r="H42" i="11"/>
  <c r="R42" i="11" s="1"/>
  <c r="H30" i="11"/>
  <c r="R30" i="11" s="1"/>
  <c r="H19" i="11"/>
  <c r="V42" i="11" l="1"/>
  <c r="J42" i="11"/>
  <c r="N42" i="11"/>
  <c r="N30" i="11"/>
  <c r="J30" i="11"/>
  <c r="U30" i="11"/>
  <c r="V30" i="11" s="1"/>
  <c r="R28" i="11"/>
  <c r="R23" i="11"/>
  <c r="R21" i="11"/>
  <c r="U19" i="11"/>
  <c r="V19" i="11" s="1"/>
  <c r="I156" i="10" l="1"/>
  <c r="K12" i="11" s="1"/>
  <c r="L12" i="11" s="1"/>
  <c r="J156" i="10"/>
  <c r="K13" i="11" s="1"/>
  <c r="L13" i="11" s="1"/>
  <c r="K156" i="10"/>
  <c r="K14" i="11" s="1"/>
  <c r="L14" i="11" s="1"/>
  <c r="L156" i="10"/>
  <c r="K15" i="11" s="1"/>
  <c r="L15" i="11" s="1"/>
  <c r="M156" i="10"/>
  <c r="K16" i="11" s="1"/>
  <c r="L16" i="11" s="1"/>
  <c r="N156" i="10"/>
  <c r="K17" i="11" s="1"/>
  <c r="L17" i="11" s="1"/>
  <c r="O156" i="10"/>
  <c r="K18" i="11" s="1"/>
  <c r="L18" i="11" s="1"/>
  <c r="G156" i="10" l="1"/>
  <c r="K9" i="11" s="1"/>
  <c r="L9" i="11" s="1"/>
  <c r="H155" i="10"/>
  <c r="I155" i="10"/>
  <c r="J155" i="10"/>
  <c r="K155" i="10"/>
  <c r="L155" i="10"/>
  <c r="M155" i="10"/>
  <c r="N155" i="10"/>
  <c r="O155" i="10"/>
  <c r="I153" i="10"/>
  <c r="J153" i="10"/>
  <c r="K153" i="10"/>
  <c r="L153" i="10"/>
  <c r="M153" i="10"/>
  <c r="N153" i="10"/>
  <c r="O153" i="10"/>
  <c r="H26" i="19" l="1"/>
  <c r="K34" i="11" s="1"/>
  <c r="O23" i="11"/>
  <c r="P23" i="11" s="1"/>
  <c r="O24" i="11"/>
  <c r="O25" i="11"/>
  <c r="O26" i="11"/>
  <c r="O27" i="11"/>
  <c r="O28" i="11"/>
  <c r="P28" i="11" s="1"/>
  <c r="O29" i="11"/>
  <c r="O21" i="11"/>
  <c r="I38" i="20"/>
  <c r="J38" i="20"/>
  <c r="K25" i="11" s="1"/>
  <c r="K38" i="20"/>
  <c r="K26" i="11" s="1"/>
  <c r="L38" i="20"/>
  <c r="K27" i="11" s="1"/>
  <c r="M38" i="20"/>
  <c r="N38" i="20"/>
  <c r="K29" i="11" s="1"/>
  <c r="G38" i="20"/>
  <c r="G37" i="20"/>
  <c r="K21" i="11" s="1"/>
  <c r="H27" i="19"/>
  <c r="O34" i="11" s="1"/>
  <c r="I27" i="19"/>
  <c r="J27" i="19"/>
  <c r="K27" i="19"/>
  <c r="L27" i="19"/>
  <c r="M27" i="19"/>
  <c r="N27" i="19"/>
  <c r="O27" i="19"/>
  <c r="G27" i="19"/>
  <c r="I26" i="19"/>
  <c r="J26" i="19"/>
  <c r="K26" i="19"/>
  <c r="L26" i="19"/>
  <c r="M26" i="19"/>
  <c r="N26" i="19"/>
  <c r="O26" i="19"/>
  <c r="G26" i="19"/>
  <c r="H25" i="19"/>
  <c r="I25" i="19"/>
  <c r="J25" i="19"/>
  <c r="K25" i="19"/>
  <c r="L25" i="19"/>
  <c r="M25" i="19"/>
  <c r="N25" i="19"/>
  <c r="O25" i="19"/>
  <c r="G25" i="19"/>
  <c r="K24" i="11"/>
  <c r="K28" i="11"/>
  <c r="L28" i="11" s="1"/>
  <c r="H37" i="20"/>
  <c r="I37" i="20"/>
  <c r="J37" i="20"/>
  <c r="K37" i="20"/>
  <c r="L37" i="20"/>
  <c r="M37" i="20"/>
  <c r="N37" i="20"/>
  <c r="I35" i="20"/>
  <c r="C26" i="11" s="1"/>
  <c r="J35" i="20"/>
  <c r="C27" i="11" s="1"/>
  <c r="K35" i="20"/>
  <c r="C28" i="11" s="1"/>
  <c r="L35" i="20"/>
  <c r="C29" i="11" s="1"/>
  <c r="M35" i="20"/>
  <c r="C30" i="11" s="1"/>
  <c r="N35" i="20"/>
  <c r="C31" i="11" s="1"/>
  <c r="G35" i="20"/>
  <c r="C23" i="11" s="1"/>
  <c r="G153" i="10"/>
  <c r="C9" i="11" s="1"/>
  <c r="O11" i="11"/>
  <c r="P11" i="11" s="1"/>
  <c r="O12" i="11"/>
  <c r="P12" i="11" s="1"/>
  <c r="O13" i="11"/>
  <c r="P13" i="11" s="1"/>
  <c r="O14" i="11"/>
  <c r="P14" i="11" s="1"/>
  <c r="O15" i="11"/>
  <c r="P15" i="11" s="1"/>
  <c r="O16" i="11"/>
  <c r="P16" i="11" s="1"/>
  <c r="O17" i="11"/>
  <c r="P17" i="11" s="1"/>
  <c r="O18" i="11"/>
  <c r="P18" i="11" s="1"/>
  <c r="O9" i="11"/>
  <c r="P9" i="11" s="1"/>
  <c r="L21" i="11" l="1"/>
  <c r="K42" i="11"/>
  <c r="L34" i="11"/>
  <c r="P34" i="11"/>
  <c r="O42" i="11"/>
  <c r="O30" i="11"/>
  <c r="P30" i="11" s="1"/>
  <c r="O19" i="11"/>
  <c r="P19" i="11" s="1"/>
  <c r="P21" i="11"/>
  <c r="C13" i="11" l="1"/>
  <c r="G155" i="10" l="1"/>
  <c r="C12" i="11"/>
  <c r="C14" i="11"/>
  <c r="C15" i="11"/>
  <c r="C16" i="11"/>
  <c r="C17" i="11"/>
  <c r="C18" i="11"/>
  <c r="H23" i="19" l="1"/>
  <c r="C38" i="11" s="1"/>
  <c r="I23" i="19"/>
  <c r="C39" i="11" s="1"/>
  <c r="J23" i="19"/>
  <c r="C40" i="11" s="1"/>
  <c r="K23" i="19"/>
  <c r="C41" i="11" s="1"/>
  <c r="L23" i="19"/>
  <c r="C42" i="11" s="1"/>
  <c r="M23" i="19"/>
  <c r="C43" i="11" s="1"/>
  <c r="N23" i="19"/>
  <c r="C44" i="11" s="1"/>
  <c r="O23" i="19"/>
  <c r="C45" i="11" s="1"/>
  <c r="G23" i="19"/>
  <c r="C36" i="11" s="1"/>
  <c r="B46" i="11"/>
  <c r="P42" i="11" s="1"/>
  <c r="B32" i="11"/>
  <c r="Q9" i="11"/>
  <c r="R9" i="11" s="1"/>
  <c r="M9" i="11"/>
  <c r="I9" i="11"/>
  <c r="B9" i="11"/>
  <c r="N9" i="11" l="1"/>
  <c r="I19" i="11"/>
  <c r="J9" i="11"/>
  <c r="Q19" i="11"/>
  <c r="R19" i="11" s="1"/>
  <c r="B19" i="11"/>
  <c r="M19" i="11"/>
  <c r="N19" i="11" s="1"/>
  <c r="E9" i="11"/>
  <c r="E15" i="11"/>
  <c r="E13" i="11"/>
  <c r="E16" i="11"/>
  <c r="E14" i="11"/>
  <c r="E12" i="11"/>
  <c r="J19" i="11" l="1"/>
  <c r="L42" i="11"/>
  <c r="E23" i="11" l="1"/>
  <c r="H13" i="20" l="1"/>
  <c r="H38" i="20" s="1"/>
  <c r="H35" i="20" l="1"/>
  <c r="C25" i="11" s="1"/>
  <c r="K23" i="11"/>
  <c r="B5" i="21"/>
  <c r="B6" i="21"/>
  <c r="B7" i="21"/>
  <c r="B8" i="21"/>
  <c r="B9" i="21"/>
  <c r="B10" i="21"/>
  <c r="B11" i="21"/>
  <c r="B12" i="21"/>
  <c r="B4" i="21"/>
  <c r="C32" i="11" l="1"/>
  <c r="E32" i="11" s="1"/>
  <c r="L23" i="11"/>
  <c r="K30" i="11"/>
  <c r="L30" i="11" s="1"/>
  <c r="E25" i="11"/>
  <c r="E43" i="11"/>
  <c r="E44" i="11"/>
  <c r="E42" i="11"/>
  <c r="E41" i="11"/>
  <c r="E40" i="11"/>
  <c r="E39" i="11"/>
  <c r="E38" i="11"/>
  <c r="E30" i="11"/>
  <c r="E18" i="11"/>
  <c r="E17" i="11"/>
  <c r="H39" i="10"/>
  <c r="H156" i="10" l="1"/>
  <c r="K11" i="11" s="1"/>
  <c r="L11" i="11" s="1"/>
  <c r="H153" i="10"/>
  <c r="C11" i="11" s="1"/>
  <c r="E36" i="11"/>
  <c r="C19" i="11" l="1"/>
  <c r="C20" i="11" s="1"/>
  <c r="T9" i="11"/>
  <c r="E11" i="11"/>
  <c r="K19" i="11"/>
  <c r="L19" i="11" s="1"/>
  <c r="C46" i="11"/>
  <c r="C33" i="11"/>
  <c r="E19" i="11" l="1"/>
  <c r="C47" i="11"/>
  <c r="E46" i="11"/>
</calcChain>
</file>

<file path=xl/comments1.xml><?xml version="1.0" encoding="utf-8"?>
<comments xmlns="http://schemas.openxmlformats.org/spreadsheetml/2006/main">
  <authors>
    <author>MT-USER</author>
  </authors>
  <commentList>
    <comment ref="M23" authorId="0">
      <text>
        <r>
          <rPr>
            <b/>
            <sz val="9"/>
            <color indexed="81"/>
            <rFont val="Tahoma"/>
            <family val="2"/>
          </rPr>
          <t xml:space="preserve">MT-USER
แผนเดิม 88,000
</t>
        </r>
        <r>
          <rPr>
            <b/>
            <u/>
            <sz val="9"/>
            <color indexed="81"/>
            <rFont val="Tahoma"/>
            <family val="2"/>
          </rPr>
          <t xml:space="preserve">แต่ </t>
        </r>
        <r>
          <rPr>
            <b/>
            <sz val="9"/>
            <color indexed="81"/>
            <rFont val="Tahoma"/>
            <family val="2"/>
          </rPr>
          <t xml:space="preserve">
ไตรมาสที่ 1  เบิกจ่าย 97.48%
</t>
        </r>
        <r>
          <rPr>
            <b/>
            <u/>
            <sz val="9"/>
            <color indexed="81"/>
            <rFont val="Tahoma"/>
            <family val="2"/>
          </rPr>
          <t>ดังนั้น</t>
        </r>
        <r>
          <rPr>
            <b/>
            <sz val="9"/>
            <color indexed="81"/>
            <rFont val="Tahoma"/>
            <family val="2"/>
          </rPr>
          <t xml:space="preserve">
แผน
ไตรมาสที่ 2 = 2.52%
</t>
        </r>
      </text>
    </comment>
  </commentList>
</comments>
</file>

<file path=xl/comments2.xml><?xml version="1.0" encoding="utf-8"?>
<comments xmlns="http://schemas.openxmlformats.org/spreadsheetml/2006/main">
  <authors>
    <author>MT-USER</author>
  </authors>
  <commentList>
    <comment ref="C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บันทึกบริษัทผู้ขาย,จำนวนรายการ
</t>
        </r>
      </text>
    </comment>
    <comment ref="A73" authorId="0">
      <text>
        <r>
          <rPr>
            <b/>
            <sz val="9"/>
            <color indexed="81"/>
            <rFont val="Tahoma"/>
            <family val="2"/>
          </rPr>
          <t xml:space="preserve">สิ้นสุด ไตรมาสที่ 1 
</t>
        </r>
      </text>
    </comment>
    <comment ref="H7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เปลี่ยนมาจากงบ 5 ล้าน เนื่องจาก งวดที่ 1 ได้เงินมาเพียง 21x,xxx.- บ.</t>
        </r>
      </text>
    </comment>
    <comment ref="A115" authorId="0">
      <text>
        <r>
          <rPr>
            <b/>
            <sz val="9"/>
            <color indexed="81"/>
            <rFont val="Tahoma"/>
            <family val="2"/>
          </rPr>
          <t>สิ้นสุด ไตรมาสที่ 2</t>
        </r>
      </text>
    </comment>
    <comment ref="A125" authorId="0">
      <text>
        <r>
          <rPr>
            <b/>
            <sz val="9"/>
            <color indexed="81"/>
            <rFont val="Tahoma"/>
            <family val="2"/>
          </rPr>
          <t xml:space="preserve">สิ้นเดือน เม.ย. 58 </t>
        </r>
      </text>
    </comment>
    <comment ref="A135" authorId="0">
      <text>
        <r>
          <rPr>
            <b/>
            <sz val="9"/>
            <color indexed="81"/>
            <rFont val="Tahoma"/>
            <family val="2"/>
          </rPr>
          <t>สิ้นเดือน พ.ค.58</t>
        </r>
      </text>
    </comment>
  </commentList>
</comments>
</file>

<file path=xl/comments3.xml><?xml version="1.0" encoding="utf-8"?>
<comments xmlns="http://schemas.openxmlformats.org/spreadsheetml/2006/main">
  <authors>
    <author>MT-USER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บันทึกบริษัทผู้ขาย,จำนวนรายการ
</t>
        </r>
      </text>
    </comment>
    <comment ref="G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ค่าจ้างเหมารถ</t>
        </r>
      </text>
    </comment>
    <comment ref="A20" authorId="0">
      <text>
        <r>
          <rPr>
            <b/>
            <sz val="9"/>
            <color indexed="81"/>
            <rFont val="Tahoma"/>
            <family val="2"/>
          </rPr>
          <t xml:space="preserve">สิ้นสุด ไตรมาสที่ 1 
</t>
        </r>
      </text>
    </comment>
    <comment ref="A27" authorId="0">
      <text>
        <r>
          <rPr>
            <b/>
            <sz val="9"/>
            <color indexed="81"/>
            <rFont val="Tahoma"/>
            <family val="2"/>
          </rPr>
          <t xml:space="preserve">สิ้นสุด ไตรมาสที่ 2
</t>
        </r>
      </text>
    </comment>
  </commentList>
</comments>
</file>

<file path=xl/comments4.xml><?xml version="1.0" encoding="utf-8"?>
<comments xmlns="http://schemas.openxmlformats.org/spreadsheetml/2006/main">
  <authors>
    <author>MT-USER</author>
  </authors>
  <commentList>
    <comment ref="C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บันทึกบริษัทผู้ขาย,จำนวนรายการ
</t>
        </r>
      </text>
    </comment>
    <comment ref="A73" authorId="0">
      <text>
        <r>
          <rPr>
            <b/>
            <sz val="9"/>
            <color indexed="81"/>
            <rFont val="Tahoma"/>
            <family val="2"/>
          </rPr>
          <t xml:space="preserve">สิ้นสุด ไตรมาสที่ 1 
</t>
        </r>
      </text>
    </comment>
    <comment ref="H7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เปลี่ยนมาจากงบ 5 ล้าน เนื่องจาก งวดที่ 1 ได้เงินมาเพียง 21x,xxx.- บ.</t>
        </r>
      </text>
    </comment>
    <comment ref="A115" authorId="0">
      <text>
        <r>
          <rPr>
            <b/>
            <sz val="9"/>
            <color indexed="81"/>
            <rFont val="Tahoma"/>
            <family val="2"/>
          </rPr>
          <t>สิ้นสุด ไตรมาสที่ 2</t>
        </r>
      </text>
    </comment>
    <comment ref="A125" authorId="0">
      <text>
        <r>
          <rPr>
            <b/>
            <sz val="9"/>
            <color indexed="81"/>
            <rFont val="Tahoma"/>
            <family val="2"/>
          </rPr>
          <t xml:space="preserve">สิ้นเดือน เม.ย. 58 </t>
        </r>
      </text>
    </comment>
    <comment ref="A135" authorId="0">
      <text>
        <r>
          <rPr>
            <b/>
            <sz val="9"/>
            <color indexed="81"/>
            <rFont val="Tahoma"/>
            <family val="2"/>
          </rPr>
          <t>สิ้นเดือน พ.ค.58</t>
        </r>
      </text>
    </comment>
  </commentList>
</comments>
</file>

<file path=xl/comments5.xml><?xml version="1.0" encoding="utf-8"?>
<comments xmlns="http://schemas.openxmlformats.org/spreadsheetml/2006/main">
  <authors>
    <author>MT-USER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บันทึกบริษัทผู้ขาย,จำนวนรายการ
</t>
        </r>
      </text>
    </comment>
    <comment ref="G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ค่าจ้างเหมารถ</t>
        </r>
      </text>
    </comment>
    <comment ref="A20" authorId="0">
      <text>
        <r>
          <rPr>
            <b/>
            <sz val="9"/>
            <color indexed="81"/>
            <rFont val="Tahoma"/>
            <family val="2"/>
          </rPr>
          <t xml:space="preserve">สิ้นสุด ไตรมาสที่ 1 
</t>
        </r>
      </text>
    </comment>
    <comment ref="A27" authorId="0">
      <text>
        <r>
          <rPr>
            <b/>
            <sz val="9"/>
            <color indexed="81"/>
            <rFont val="Tahoma"/>
            <family val="2"/>
          </rPr>
          <t xml:space="preserve">สิ้นสุด ไตรมาสที่ 2
</t>
        </r>
      </text>
    </comment>
  </commentList>
</comments>
</file>

<file path=xl/comments6.xml><?xml version="1.0" encoding="utf-8"?>
<comments xmlns="http://schemas.openxmlformats.org/spreadsheetml/2006/main">
  <authors>
    <author>MT-USER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บันทึกบริษัทผู้ขาย,จำนวนรายการ
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บันทึกเมื่อเบิกจ่ายค่าใช้จ่ายแล้ว</t>
        </r>
      </text>
    </comment>
    <comment ref="A13" authorId="0">
      <text>
        <r>
          <rPr>
            <b/>
            <sz val="9"/>
            <color indexed="81"/>
            <rFont val="Tahoma"/>
            <family val="2"/>
          </rPr>
          <t xml:space="preserve">สิ้นสุด ไตรมาสที่ 1 
</t>
        </r>
      </text>
    </comment>
    <comment ref="A14" authorId="0">
      <text>
        <r>
          <rPr>
            <b/>
            <sz val="9"/>
            <color indexed="81"/>
            <rFont val="Tahoma"/>
            <family val="2"/>
          </rPr>
          <t>สิ้นสุด ไตรมาสที่ 2</t>
        </r>
      </text>
    </comment>
  </commentList>
</comments>
</file>

<file path=xl/sharedStrings.xml><?xml version="1.0" encoding="utf-8"?>
<sst xmlns="http://schemas.openxmlformats.org/spreadsheetml/2006/main" count="2395" uniqueCount="475">
  <si>
    <t>คณะเทคนิคการแพทย์</t>
  </si>
  <si>
    <t>รายการ</t>
  </si>
  <si>
    <t>จำนวนเงิน</t>
  </si>
  <si>
    <t>บาท</t>
  </si>
  <si>
    <t>หมายเหตุ</t>
  </si>
  <si>
    <t xml:space="preserve">      1.1  ค่าใช้สอย</t>
  </si>
  <si>
    <t xml:space="preserve">      1.2  ค่าวัสดุ</t>
  </si>
  <si>
    <t>1.1  
ค่าใช้สอย</t>
  </si>
  <si>
    <t>หนังสือขออนุมัติ/ลงวันที่</t>
  </si>
  <si>
    <t>เบิกจ่าย</t>
  </si>
  <si>
    <t xml:space="preserve">      2.1  ค่าใช้สอย</t>
  </si>
  <si>
    <t xml:space="preserve">      2.2  ค่าวัสดุ</t>
  </si>
  <si>
    <t xml:space="preserve">      2.3  ค่าเช่า</t>
  </si>
  <si>
    <t>รวมเป็นเงิน</t>
  </si>
  <si>
    <t>ลำดับที่</t>
  </si>
  <si>
    <t>คงเหลือ</t>
  </si>
  <si>
    <t>1.เป็นการดำเนินการจัดซื้อ/จัดจ้างตามระเบียบพัสดุ</t>
  </si>
  <si>
    <t>2.1 การนิเทศฝึกงาน</t>
  </si>
  <si>
    <t>2.2 โครงการปฐมนิเทศนักศึกษาก่อนฝึกงาน</t>
  </si>
  <si>
    <t>2.3 ประชุมเจ้าหน้าที่สถานพยาบาลฝึกงาน</t>
  </si>
  <si>
    <t>2.4 โครงการสอบ Pre-test และ  Post-test</t>
  </si>
  <si>
    <t>2. มีโครงการ/กิจกรรมรองรับดังนี้</t>
  </si>
  <si>
    <r>
      <t>บันทึกการขออนุมัติจัดซื้อ/จัดจ้าง ด้วยเงิน</t>
    </r>
    <r>
      <rPr>
        <u/>
        <sz val="16"/>
        <rFont val="TH SarabunPSK"/>
        <family val="2"/>
      </rPr>
      <t xml:space="preserve">งบประมาณ  </t>
    </r>
    <r>
      <rPr>
        <sz val="16"/>
        <rFont val="TH SarabunPSK"/>
        <family val="2"/>
      </rPr>
      <t xml:space="preserve"> ประจำปีงบประมาณ  2558</t>
    </r>
  </si>
  <si>
    <t>งบปกติ</t>
  </si>
  <si>
    <t>งบฝึกงาน - 1,000,000.- บาท</t>
  </si>
  <si>
    <t>งบ excellent - 1,540,000.- บาท</t>
  </si>
  <si>
    <t xml:space="preserve">      3.1  ค่าใช้สอย</t>
  </si>
  <si>
    <t xml:space="preserve">      3.2  ค่าวัสดุ</t>
  </si>
  <si>
    <t xml:space="preserve">      3.3  ค่าเช่า</t>
  </si>
  <si>
    <t>ผู้รับผิดชอบ</t>
  </si>
  <si>
    <t>สมใจ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</si>
  <si>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</si>
  <si>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</si>
  <si>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</si>
  <si>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</si>
  <si>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</si>
  <si>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</si>
  <si>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</si>
  <si>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</si>
  <si>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</si>
  <si>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</si>
  <si>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</si>
  <si>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จ้างเหมารถบัสไปปากรอ</t>
  </si>
  <si>
    <t>15</t>
  </si>
  <si>
    <t>ตรีนุช</t>
  </si>
  <si>
    <t>จ้างซ่อมครุภัณฑ์</t>
  </si>
  <si>
    <t>16</t>
  </si>
  <si>
    <t>17</t>
  </si>
  <si>
    <t>18</t>
  </si>
  <si>
    <t>19</t>
  </si>
  <si>
    <t>20</t>
  </si>
  <si>
    <t>21</t>
  </si>
  <si>
    <t>22</t>
  </si>
  <si>
    <t>23</t>
  </si>
  <si>
    <t>กชมน</t>
  </si>
  <si>
    <t>24</t>
  </si>
  <si>
    <t>25</t>
  </si>
  <si>
    <t>ค่ากั้นห้อง ชั้น 4</t>
  </si>
  <si>
    <t>3</t>
  </si>
  <si>
    <t>2</t>
  </si>
  <si>
    <t>งานบ้านงานครัว</t>
  </si>
  <si>
    <t>1.2  
ค่าวัสดุ
วิทย์</t>
  </si>
  <si>
    <t>1.2  
ค่าวัสดุ
สำนักงาน</t>
  </si>
  <si>
    <t>1.2  
ค่าวัสดุ
งานบ้านฯ</t>
  </si>
  <si>
    <t>1.2  
ค่าวัสดุ
คอมฯ</t>
  </si>
  <si>
    <t>1.2  
ค่าวัสดุ
ไฟฟ้า</t>
  </si>
  <si>
    <t xml:space="preserve">1.2  
ค่าวัสดุ
อื่น ๆ </t>
  </si>
  <si>
    <t xml:space="preserve"> - วิทยาศาสตร์</t>
  </si>
  <si>
    <t xml:space="preserve"> - สำนักงาน</t>
  </si>
  <si>
    <t xml:space="preserve"> - งานบ้านงานครัว</t>
  </si>
  <si>
    <t xml:space="preserve"> - คอมฯ</t>
  </si>
  <si>
    <t xml:space="preserve"> - ไฟฟ้า</t>
  </si>
  <si>
    <t xml:space="preserve"> - อื่น ๆ </t>
  </si>
  <si>
    <t xml:space="preserve"> - เชื้อเพลิงและยานพาหนะ</t>
  </si>
  <si>
    <t xml:space="preserve"> - โฆษณาและเผนแพร่</t>
  </si>
  <si>
    <t>2.2  
ค่าวัสดุ
วิทย์</t>
  </si>
  <si>
    <t>2.2  
ค่าวัสดุ
สำนักงาน</t>
  </si>
  <si>
    <t>2.2  
ค่าวัสดุ
งานบ้านฯ</t>
  </si>
  <si>
    <t>2.2  
ค่าวัสดุ
คอมฯ</t>
  </si>
  <si>
    <t>2.2  
ค่าวัสดุ
ไฟฟ้า</t>
  </si>
  <si>
    <t xml:space="preserve">2.2  
ค่าวัสดุ
อื่น ๆ </t>
  </si>
  <si>
    <t>2.4  
ค่าเช่า</t>
  </si>
  <si>
    <t>2.1  
ค่าใช้สอย</t>
  </si>
  <si>
    <t>3.4  
ค่าเช่า</t>
  </si>
  <si>
    <t>3.1  
ค่าใช้สอย</t>
  </si>
  <si>
    <t>3.2  
ค่าวัสดุ
วิทย์</t>
  </si>
  <si>
    <t>3.2  
ค่าวัสดุ
สำนักงาน</t>
  </si>
  <si>
    <t>3.2  
ค่าวัสดุ
งานบ้านฯ</t>
  </si>
  <si>
    <t>3.2  
ค่าวัสดุ
คอมฯ</t>
  </si>
  <si>
    <t>3.2  
ค่าวัสดุ
โฆษณา</t>
  </si>
  <si>
    <t>3.2  
ค่าวัสดุ
เชื้อเพลิง</t>
  </si>
  <si>
    <t xml:space="preserve">3.2  
ค่าวัสดุ
อื่น ๆ </t>
  </si>
  <si>
    <t>ยอดเบิกจ่ายรายไตรมาส</t>
  </si>
  <si>
    <t>เบิกจ่ายจริง</t>
  </si>
  <si>
    <t>จำนวน</t>
  </si>
  <si>
    <t>รหัสวิชา</t>
  </si>
  <si>
    <t>จุลชีวิทยา</t>
  </si>
  <si>
    <t>hematology</t>
  </si>
  <si>
    <t>ส่วนกลาง</t>
  </si>
  <si>
    <t>จ้างเหมาบริการ</t>
  </si>
  <si>
    <t>วิทยาศาสตร์หรือการแพทย์</t>
  </si>
  <si>
    <t>ซ่อมแซม</t>
  </si>
  <si>
    <t>วัสดุสำนักงาน</t>
  </si>
  <si>
    <t>วัสดุก่อสร้าง</t>
  </si>
  <si>
    <t>วัสดุเชื้อเพลิงและหล่อลื่น</t>
  </si>
  <si>
    <t>คอมพิวเตอร์</t>
  </si>
  <si>
    <t>สำนักงาน</t>
  </si>
  <si>
    <t>เวชศาสตร์ชุมชน</t>
  </si>
  <si>
    <t>3 รายการ</t>
  </si>
  <si>
    <t>1 รายการ</t>
  </si>
  <si>
    <t>2 รายการ</t>
  </si>
  <si>
    <t>9 รายการ</t>
  </si>
  <si>
    <t>ซ่อมเครื่องวัดความดันระบบดิจิตอล 30 memory</t>
  </si>
  <si>
    <t xml:space="preserve"> 3 รายการ</t>
  </si>
  <si>
    <t>4 รายการ</t>
  </si>
  <si>
    <t>6 รายการ</t>
  </si>
  <si>
    <t>13 รายการ</t>
  </si>
  <si>
    <t>135-301, 135-211, 135-212</t>
  </si>
  <si>
    <t>เครื่องกวนสารละลายและให้ความร้อน</t>
  </si>
  <si>
    <t>ประเภทรายการ</t>
  </si>
  <si>
    <t>นับซ้ำ</t>
  </si>
  <si>
    <t>7 รายการ</t>
  </si>
  <si>
    <t>วิทยาศรม, 8 รายการ</t>
  </si>
  <si>
    <t xml:space="preserve">บ.เฟิร์มเมอร์, 7 รายการ </t>
  </si>
  <si>
    <t xml:space="preserve">บ.เฟิร์มเมอร์,1 รายการ </t>
  </si>
  <si>
    <t xml:space="preserve">บ.ไอเมด,1 รายการ </t>
  </si>
  <si>
    <t xml:space="preserve">บ.พี.เอส.เมดิเทค, 2 รายการ </t>
  </si>
  <si>
    <t xml:space="preserve">บ.เฟิร์มเมอร์, 2 รายการ </t>
  </si>
  <si>
    <t xml:space="preserve">บ.ไซแอนติฟิค, 5 รายการ </t>
  </si>
  <si>
    <t xml:space="preserve">บ.แอล บี ซายน์, 8 รายการ </t>
  </si>
  <si>
    <t>บ.แปซิฟิค ไซเอนซ์, 2 รายการ</t>
  </si>
  <si>
    <t>คุณวิศาล, ล้าง เช็คฯ เติมน้ำยา เครื่องปรับอากาศ 29 เครื่อง</t>
  </si>
  <si>
    <t>คลาสสิคโฮม, ม่าน MT 405</t>
  </si>
  <si>
    <t>สรวีย์, เก้าอี้กลมหน้าไม้ ห้อง MT 403, 409, 411</t>
  </si>
  <si>
    <t>ไพบูลย์แก๊ส, แก๊งหุงต้ม ประจำ MT 306</t>
  </si>
  <si>
    <t>สรวีย์, ตู้กระจกบานเลื่อน  3 ตัว, ชั้นวาง 2 ตัว</t>
  </si>
  <si>
    <t>ไซแอนติฟิคฯ, 7 รายการ</t>
  </si>
  <si>
    <t>บจก. DKSH 3 รายการ</t>
  </si>
  <si>
    <t>เอสวีเมดิโก, 4 รายการ</t>
  </si>
  <si>
    <t>บอส, 1 รายการ</t>
  </si>
  <si>
    <t>เฮาส์เซน, 3 รายการ</t>
  </si>
  <si>
    <t>แบงเทรดดิ้ง, 3 รายการ</t>
  </si>
  <si>
    <t>เอ็นพีเคมิคอล, 5 รายการ</t>
  </si>
  <si>
    <t>แล็บลีดเดอร์, 1 รายการ</t>
  </si>
  <si>
    <t>แล็บลีดเดอร์, 4 รายการ</t>
  </si>
  <si>
    <t>นานาภัณฑ์, 2 รายการ</t>
  </si>
  <si>
    <t>สนล.</t>
  </si>
  <si>
    <t>แอลบีซายน์, 4 รายการ</t>
  </si>
  <si>
    <t>เอสวี, 1 รายการ</t>
  </si>
  <si>
    <t>บอส ออฟติคอล, 2 รายการ</t>
  </si>
  <si>
    <t>หาดใหญ่ไพบูลย์วงศ์ 1 รายการ</t>
  </si>
  <si>
    <t>บริษัท ธีระเทรดดิ้ง จำกัด ,1 รายการ</t>
  </si>
  <si>
    <t>แอลบีซายน์ 6 รายการ</t>
  </si>
  <si>
    <t>เอสวีเมดิโก 9 รายการ</t>
  </si>
  <si>
    <t>เคมีคลินิค</t>
  </si>
  <si>
    <t>แอลบีซายน์, 3 รายการ</t>
  </si>
  <si>
    <t>พีเอสเมดิเทค, 2 รายการ</t>
  </si>
  <si>
    <t>เอส.วี.เมดิโก, 15 รายการ</t>
  </si>
  <si>
    <t>แบงเทรดดิ้ง 1992, 2 รายการ</t>
  </si>
  <si>
    <t>รายวิชาฝึกงานจุลชีวิทยา</t>
  </si>
  <si>
    <t>เมด-วัน, 5 รายการ</t>
  </si>
  <si>
    <t>โลหิตวิทยา</t>
  </si>
  <si>
    <t>เอส.วี.เมดิโก,17 รายการ</t>
  </si>
  <si>
    <t>ส่วนกลาง MT 403</t>
  </si>
  <si>
    <t>บอส ออฟติคอล, 15 รายการ</t>
  </si>
  <si>
    <t>ห้าง/ร้าน, 3 รายการ</t>
  </si>
  <si>
    <t>หลายประเภท</t>
  </si>
  <si>
    <t>บจก.ดี เค เอสเอช, 1 รายการ</t>
  </si>
  <si>
    <t>เวชศาสตร์บริการโลหิต</t>
  </si>
  <si>
    <t>บอส ออฟติคอล, 27 รายการ</t>
  </si>
  <si>
    <t>กชมน/สมใจ</t>
  </si>
  <si>
    <t>เบิกจ่ายรายเดือน ๆละ 7,590.- บ.</t>
  </si>
  <si>
    <t>แอลบีซาย,8 รายการ</t>
  </si>
  <si>
    <t>สั่งซื้อแล้ว/ยังไม่เบิกจ่าย</t>
  </si>
  <si>
    <t>เบิกจ่ายแล้ว</t>
  </si>
  <si>
    <t>สั่งซื้อ/เบิกจ่าย</t>
  </si>
  <si>
    <t>สั่งซื้อ/จ้างแล้ว</t>
  </si>
  <si>
    <t>รถยนต์โดยสาร</t>
  </si>
  <si>
    <t xml:space="preserve">อื่น ๆ </t>
  </si>
  <si>
    <t>วัสดุ จำนวน 3 รายการ</t>
  </si>
  <si>
    <t>นานาภัณฑ์</t>
  </si>
  <si>
    <t>ล้อรถ 4 ล้อ</t>
  </si>
  <si>
    <t>สั่งซื้อแล้วแต่ยังไม่เบิกจ่าย</t>
  </si>
  <si>
    <r>
      <t>บันทึกการขออนุมัติจัดซื้อ/จัดจ้าง ด้วยเงิน</t>
    </r>
    <r>
      <rPr>
        <b/>
        <u/>
        <sz val="16"/>
        <rFont val="TH SarabunPSK"/>
        <family val="2"/>
      </rPr>
      <t xml:space="preserve">งบประมาณ  </t>
    </r>
    <r>
      <rPr>
        <b/>
        <sz val="16"/>
        <rFont val="TH SarabunPSK"/>
        <family val="2"/>
      </rPr>
      <t xml:space="preserve"> ประจำปีงบประมาณ  2558</t>
    </r>
  </si>
  <si>
    <t>ซ่อมเครื่องปรับอากาศ</t>
  </si>
  <si>
    <t>เลขที่ มอ</t>
  </si>
  <si>
    <t>ลว.</t>
  </si>
  <si>
    <t xml:space="preserve">สรุปรายงานการสั่งซื้อ/จ้าง  ปีงบประมาณ 2558 (งบดำเนินงาน) </t>
  </si>
  <si>
    <t>เลขที่ มอ.</t>
  </si>
  <si>
    <t xml:space="preserve"> น้ำยาดันฝุ่น</t>
  </si>
  <si>
    <t>บอส ออฟติคอล, 22 รายการ</t>
  </si>
  <si>
    <t>รายวิชาฝึกงานจุล</t>
  </si>
  <si>
    <t>บอส ออฟติคอล, 6 รายการ</t>
  </si>
  <si>
    <t>บจก.เอส วี เมดิโก,13 รายการ</t>
  </si>
  <si>
    <t>เอส.วี.เมดิโก,12 รายการ</t>
  </si>
  <si>
    <t>26</t>
  </si>
  <si>
    <t>27</t>
  </si>
  <si>
    <t>28</t>
  </si>
  <si>
    <t>ภูมิคุ้มกันวิทยาคลินิก</t>
  </si>
  <si>
    <t>29</t>
  </si>
  <si>
    <t>30</t>
  </si>
  <si>
    <t>31</t>
  </si>
  <si>
    <t>บอส ออฟติคอล, 1 รายการ</t>
  </si>
  <si>
    <t>32</t>
  </si>
  <si>
    <t>เบคไทย, 1 รายการ</t>
  </si>
  <si>
    <t>ไซแอนติฟิค, 2 รายการ</t>
  </si>
  <si>
    <t>กิบไทย, 1 รายการ</t>
  </si>
  <si>
    <t>34</t>
  </si>
  <si>
    <t>35</t>
  </si>
  <si>
    <t>กิบไทย,2 รายการ</t>
  </si>
  <si>
    <t>ลงวันที่</t>
  </si>
  <si>
    <t>หนังสือขออนุมัติ</t>
  </si>
  <si>
    <t>พีเอสเมดิเทค, 4 รายการ</t>
  </si>
  <si>
    <t>รวมยอดสั่งซื้อ</t>
  </si>
  <si>
    <t>1</t>
  </si>
  <si>
    <t xml:space="preserve">หมายเหตุ : ค่าใช้สอย ประกอบด้วย ค่าจ้างบุคคลภายนอก ค่าซ่อมครุภัณฑ์ ค่าตรวจเช็ครถ ค่าเช่าเครื่องถ่าย </t>
  </si>
  <si>
    <t>ร้อยละ 
(ของงบประมาณทั้งปี)</t>
  </si>
  <si>
    <t>หมายเหตุ : การเบิกจ่ายตามรายงานฉบับนี้ เป็นรายการที่พัสดุ ดำเนินการจัดซื้อตามระเบียบฯ ว่าด้วยการพัสดุ เท่านั้น</t>
  </si>
  <si>
    <t>1.2 
ค่าถ่ายเอกสารส่วนเกิน</t>
  </si>
  <si>
    <t>1.2
ค่าวัสดุเชื้อเพลิง</t>
  </si>
  <si>
    <t>ค่าน้ำมันรถมอเตอร์ไซต์</t>
  </si>
  <si>
    <t>ค่าเช่า</t>
  </si>
  <si>
    <t>เครื่องถ่ายเอกสารทั้งปี 54,000</t>
  </si>
  <si>
    <t>ค่าวัสดุ-ค่าถ่ายเอกสาร</t>
  </si>
  <si>
    <t>ค่าถ่ายเอกสารส่วนเกิน</t>
  </si>
  <si>
    <t>จ้างเหมาบริการทำความสะอาด 11 เดือน 83,490</t>
  </si>
  <si>
    <t>ค่าเช่าเครื่องถ่ายเอกสาร</t>
  </si>
  <si>
    <t>ค่าวัสดุ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</si>
  <si>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</si>
  <si>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</si>
  <si>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</si>
  <si>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</si>
  <si>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</si>
  <si>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</si>
  <si>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</si>
  <si>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</si>
  <si>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</si>
  <si>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</si>
  <si>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</si>
  <si>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</si>
  <si>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</si>
  <si>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</si>
  <si>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</si>
  <si>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</si>
  <si>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</si>
  <si>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</si>
  <si>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</si>
  <si>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</si>
  <si>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</si>
  <si>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</si>
  <si>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</si>
  <si>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</si>
  <si>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</si>
  <si>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</si>
  <si>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</si>
  <si>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</si>
  <si>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</si>
  <si>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</si>
  <si>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วัสดุ</t>
  </si>
  <si>
    <t xml:space="preserve"> - ค่าถ่ายเอกสารส่วนเกิน</t>
  </si>
  <si>
    <t xml:space="preserve"> - วัสดุเชื้อเพลิง</t>
  </si>
  <si>
    <t xml:space="preserve">ไตรมาสที่ 3 </t>
  </si>
  <si>
    <t>ไตรมาสที่ 1</t>
  </si>
  <si>
    <t>ไตรมาสที่ 2</t>
  </si>
  <si>
    <t>เฮาซ์เซ่น,2 รายการ (รายวิชาฝึกงาน)</t>
  </si>
  <si>
    <t>พี เอส เมดิเทค,1 รายการ</t>
  </si>
  <si>
    <t>66</t>
  </si>
  <si>
    <t>งบประมาณที่ได้รับจัดสรรทั้งปี</t>
  </si>
  <si>
    <t>เบคไทย,  3 รายการ</t>
  </si>
  <si>
    <t>จุลทรรศน์ศาสตร์คลินิค</t>
  </si>
  <si>
    <t>IP Phone 10 เครื่อง</t>
  </si>
  <si>
    <t>น้ำมัน เดือนธันวาคม 2557</t>
  </si>
  <si>
    <t>67</t>
  </si>
  <si>
    <t>68</t>
  </si>
  <si>
    <t>จ้างทำเหมาบริการ</t>
  </si>
  <si>
    <t>จ้างทำความสะอาดปจด. ธ.ค.57</t>
  </si>
  <si>
    <t>ผ้าม่าน ห้อง MT 407</t>
  </si>
  <si>
    <t>ตรีนุช/สมใจ</t>
  </si>
  <si>
    <t>ซ่อมเครื่องปรับอากาศ MT 407</t>
  </si>
  <si>
    <t>จ้างซ่อมฯ</t>
  </si>
  <si>
    <t>จ้างทำ</t>
  </si>
  <si>
    <t>กุญแจห้อง MT 407 2 ดอก 409 5 ดอก, 411 5 ดอก</t>
  </si>
  <si>
    <t>ส่วนเกินค่าเช่า</t>
  </si>
  <si>
    <t>69</t>
  </si>
  <si>
    <t>70</t>
  </si>
  <si>
    <t>71</t>
  </si>
  <si>
    <t>72</t>
  </si>
  <si>
    <t>73</t>
  </si>
  <si>
    <t>74</t>
  </si>
  <si>
    <t>คลินิคอลไดแอกโนสติคส์, 1 รายการ</t>
  </si>
  <si>
    <t>33</t>
  </si>
  <si>
    <t>75</t>
  </si>
  <si>
    <t>สีอินเดียอิ้ง สีดำ</t>
  </si>
  <si>
    <t>รายวิชาไวรัสวิทยา</t>
  </si>
  <si>
    <t>อ.ใหม่ 2 ท่าน</t>
  </si>
  <si>
    <t xml:space="preserve">วัสดุ 5 รายการ,สรวีย์ </t>
  </si>
  <si>
    <t>จ้างเหมาบริการ ตรวจวินิจฉัย</t>
  </si>
  <si>
    <t>จ้างถ่ายเอกสารเข้าเล่ม</t>
  </si>
  <si>
    <t>ปรสิตวิทยาและกีฏวิทยาคลินิค</t>
  </si>
  <si>
    <t>วัสดุวิทยาศาสตร์</t>
  </si>
  <si>
    <t>เอ็นพี เคมีคอล, 2 รายการ</t>
  </si>
  <si>
    <t>76</t>
  </si>
  <si>
    <t>77</t>
  </si>
  <si>
    <t>78</t>
  </si>
  <si>
    <t>79</t>
  </si>
  <si>
    <t>80</t>
  </si>
  <si>
    <t>เอ็มพี เทดกรุ๊ป 2 รายการ</t>
  </si>
  <si>
    <t>แอลเอฟ เอเชีย 1 รายการ</t>
  </si>
  <si>
    <t>เฟิร์มเมอร์ 1 รายการ</t>
  </si>
  <si>
    <t>81</t>
  </si>
  <si>
    <t>82</t>
  </si>
  <si>
    <t>83</t>
  </si>
  <si>
    <t xml:space="preserve"> -   </t>
  </si>
  <si>
    <r>
      <t xml:space="preserve">2.  เงินงบประมาณ </t>
    </r>
    <r>
      <rPr>
        <b/>
        <u/>
        <sz val="24"/>
        <rFont val="TH SarabunPSK"/>
        <family val="2"/>
      </rPr>
      <t xml:space="preserve"> ฝึกงาน</t>
    </r>
  </si>
  <si>
    <r>
      <t xml:space="preserve">1.  เงินงบประมาณ  </t>
    </r>
    <r>
      <rPr>
        <b/>
        <u/>
        <sz val="26"/>
        <rFont val="TH SarabunPSK"/>
        <family val="2"/>
      </rPr>
      <t>ปกติ</t>
    </r>
  </si>
  <si>
    <t>(blank)</t>
  </si>
  <si>
    <t>Grand Total</t>
  </si>
  <si>
    <t>รายวิชา</t>
  </si>
  <si>
    <t>ใช้สอย</t>
  </si>
  <si>
    <t>คอมฯ</t>
  </si>
  <si>
    <t>ไฟฟ้า</t>
  </si>
  <si>
    <t>เชื้อเพลิง</t>
  </si>
  <si>
    <t>งานบ้านฯ</t>
  </si>
  <si>
    <t>Sum of สำนักงาน</t>
  </si>
  <si>
    <t>Sum of คอมฯ</t>
  </si>
  <si>
    <t>Sum of ไฟฟ้า</t>
  </si>
  <si>
    <t>Sum of เชื้อเพลิง</t>
  </si>
  <si>
    <t>Sum of งานบ้านฯ</t>
  </si>
  <si>
    <t xml:space="preserve">Sum of อื่น ๆ </t>
  </si>
  <si>
    <t>Sum of ใช้สอย</t>
  </si>
  <si>
    <t>Row Labels</t>
  </si>
  <si>
    <t>เฮาส์เซน เบอร์นสไตน์, 1 รายการ</t>
  </si>
  <si>
    <t>ห้างหุ้นส่วนจำกัด เดชชาติ เทค</t>
  </si>
  <si>
    <t>84</t>
  </si>
  <si>
    <t>85</t>
  </si>
  <si>
    <t>เฮเลนา , 1 รายการ</t>
  </si>
  <si>
    <t>86</t>
  </si>
  <si>
    <t>ฉากยึด ,โต๊ะทำงานอาจารย์ใหม่ 2 ท่าน</t>
  </si>
  <si>
    <t>วัสดุสำนักงาน ,อาจารย์ใหม่ 2 ท่าน</t>
  </si>
  <si>
    <t>Stool container, Hemascreen tests</t>
  </si>
  <si>
    <t>87</t>
  </si>
  <si>
    <t>88</t>
  </si>
  <si>
    <t>89</t>
  </si>
  <si>
    <t>90</t>
  </si>
  <si>
    <t>91</t>
  </si>
  <si>
    <t>92</t>
  </si>
  <si>
    <t>Screening Cell, Panel Cell</t>
  </si>
  <si>
    <t>ธนาคารเลือด</t>
  </si>
  <si>
    <t>93</t>
  </si>
  <si>
    <t>วัสดุ 2 รายการ</t>
  </si>
  <si>
    <t>Titan III-H Cellulose</t>
  </si>
  <si>
    <t>7 รายการ,บอส ออฟติคอล</t>
  </si>
  <si>
    <t>แบคทีเรียวิทยาคลินิค</t>
  </si>
  <si>
    <t>Urea 40%</t>
  </si>
  <si>
    <t>4 รายการ, Bacitracin - Optochin - Novobiocin - Sheep blood agar</t>
  </si>
  <si>
    <t>สั่งซื้อแล้ว</t>
  </si>
  <si>
    <t>น้ำมันเชื้อเพลิง ก.พ.58</t>
  </si>
  <si>
    <t>94</t>
  </si>
  <si>
    <t>95</t>
  </si>
  <si>
    <t>เทคนิควินิจฉัยระดับโมเลกุล</t>
  </si>
  <si>
    <t>วอร์ด เมดิก,custom oligos syn</t>
  </si>
  <si>
    <t>ไซเอนซ์ เอพี จำกัด, BIOTAQ DNA polymerase</t>
  </si>
  <si>
    <t xml:space="preserve">ลีโอแล็บ อินเตอร์เนชั่นแนล, 0.2 ml PCR Tube </t>
  </si>
  <si>
    <t>จ้างทำความสะอาดปจด. ม.ค.57</t>
  </si>
  <si>
    <t>ค่าวัสดุ (ส่วนเกินค่าเช่า) ธ.ค.57</t>
  </si>
  <si>
    <t>น้ำมันเชื้อเพลิง ม.ค.58</t>
  </si>
  <si>
    <t>ค่าเช่าเครื่องถ่ายเอกสาร ม.ค.58</t>
  </si>
  <si>
    <t>ค่าถ่ายเอกสารส่วนเกิน ม.ค.58</t>
  </si>
  <si>
    <t>ค่าจ้างทำความสะอาด ก.พ.58</t>
  </si>
  <si>
    <t>ค่าเช่าเครื่องถ่ายเอกสาร ก.พ.58</t>
  </si>
  <si>
    <t>ค่าถ่ายเอกสารส่วนเกิน ก.พ.58</t>
  </si>
  <si>
    <t>ค่าซ่อมครุภัณฑ์</t>
  </si>
  <si>
    <t>วัสดุไฟฟ้า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</si>
  <si>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</si>
  <si>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</si>
  <si>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</si>
  <si>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</si>
  <si>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</si>
  <si>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</si>
  <si>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</si>
  <si>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</si>
  <si>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</si>
  <si>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</si>
  <si>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</si>
  <si>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ค่าวัสดุไฟฟ้า</t>
  </si>
  <si>
    <t>ตะกร้า,ถังขยะ</t>
  </si>
  <si>
    <t>แผ่นเสมียเลือด</t>
  </si>
  <si>
    <t>ฟิมล์กรองแสง</t>
  </si>
  <si>
    <t>วัสดุวิทยาศาสตร์ 3 รายการ</t>
  </si>
  <si>
    <t>แบคทีเรียทางการแพทย์</t>
  </si>
  <si>
    <t xml:space="preserve">หมายเหตุ  </t>
  </si>
  <si>
    <t>1. จัดซื้อ ส่วนกลาง คือ การจัดซื้อครั้งหนึ่งจากบริษัท/ผู้ขายรายเดียวกันเพื่อใช้งานในหลายรายวิชาปฏิบัติการ หรือ  เป็นการจัดซื้อสำหรับใช้ในทุกรายวิชาปฏิบัติการ</t>
  </si>
  <si>
    <t>เป้าหมาย</t>
  </si>
  <si>
    <t>ไตรมาสที่ 4</t>
  </si>
  <si>
    <t>1.1  ค่าใช้สอย</t>
  </si>
  <si>
    <t>1.2  ค่าวัสดุ</t>
  </si>
  <si>
    <t>2.1  ค่าใช้สอย</t>
  </si>
  <si>
    <t>2.2  ค่าวัสดุ</t>
  </si>
  <si>
    <t>2.3  ค่าเช่า</t>
  </si>
  <si>
    <t>3.1  ค่าใช้สอย</t>
  </si>
  <si>
    <t>3.2  ค่าวัสดุ</t>
  </si>
  <si>
    <t>3.3  ค่าเช่า</t>
  </si>
  <si>
    <t>1.  เงินงบประมาณ  ปกติ</t>
  </si>
  <si>
    <r>
      <t xml:space="preserve">3.  เงินงบประมาณ </t>
    </r>
    <r>
      <rPr>
        <b/>
        <u/>
        <sz val="24"/>
        <color theme="1"/>
        <rFont val="TH SarabunPSK"/>
        <family val="2"/>
      </rPr>
      <t>งบศูนย์กลางการบริการสุขภาพภูมิภาคอาเซียน</t>
    </r>
  </si>
  <si>
    <r>
      <t xml:space="preserve">3.  เงินงบประมาณ </t>
    </r>
    <r>
      <rPr>
        <b/>
        <u/>
        <sz val="24"/>
        <rFont val="TH SarabunPSK"/>
        <family val="2"/>
      </rPr>
      <t>งบศูนย์กลางการบริการสุขภาพภูมิภาคอาเซียน</t>
    </r>
  </si>
  <si>
    <t>107</t>
  </si>
  <si>
    <t>ค่าน้ำมันเชื้อเพลิง</t>
  </si>
  <si>
    <t>ค่าน้ำมัน เดือน มี.ค.58</t>
  </si>
  <si>
    <t>108</t>
  </si>
  <si>
    <t>109</t>
  </si>
  <si>
    <t>สปิริตโวเว้นท์, NaCL, NaHPO4</t>
  </si>
  <si>
    <t>110</t>
  </si>
  <si>
    <t>ทำความสะอาดคณะ</t>
  </si>
  <si>
    <t>ไตรมาสที่ 3</t>
  </si>
  <si>
    <t>111</t>
  </si>
  <si>
    <t>Anti-AHG</t>
  </si>
  <si>
    <t>112</t>
  </si>
  <si>
    <t>113</t>
  </si>
  <si>
    <t>ค่าถ่ายเอกสาร มี.ค.58</t>
  </si>
  <si>
    <t>114</t>
  </si>
  <si>
    <t xml:space="preserve">Total Protein in urine
Cholesterol liquid
Triglycerides liquid
</t>
  </si>
  <si>
    <t>115</t>
  </si>
  <si>
    <t>116</t>
  </si>
  <si>
    <t>น้ำยาล้างภาชนะ, ที่ตรวจปัสสาวะ</t>
  </si>
  <si>
    <t>117</t>
  </si>
  <si>
    <t>Custom Oligos Syn</t>
  </si>
  <si>
    <t>Fast Blue BB, 1G</t>
  </si>
  <si>
    <t>119</t>
  </si>
  <si>
    <t>Macconkey</t>
  </si>
  <si>
    <t>120</t>
  </si>
  <si>
    <t>จ้างบริการขนส่ง</t>
  </si>
  <si>
    <t>ขนส่งครุภัณฑ์ เพื่อซ่อม</t>
  </si>
  <si>
    <t>121</t>
  </si>
  <si>
    <t>Alcohol 95%, Sodium citate, เทอโมมิเตอร์</t>
  </si>
  <si>
    <t>122</t>
  </si>
  <si>
    <t>น้ำมันเชื้อเพลิง</t>
  </si>
  <si>
    <t>OXACILLIN, CEFOXITIN, ERTAPENEM, CEFTAZIDIME, CEFTAZIDIME/CLAVULANIC,  ECFOTAXIME, CEFOTAXIME/CLAVULANIC ACID, CEFPODOXIME, PIPERACILLIN, PIPERACILLIN/TAZOBACTAM, NORFLOXACIN, CHLORAMPHENICOL,CLARITHONYCIN</t>
  </si>
  <si>
    <t>123</t>
  </si>
  <si>
    <t>124</t>
  </si>
  <si>
    <t>จ้างทำความสะอาดเดือน เม.ย.58</t>
  </si>
  <si>
    <t>วัสดุคอมพิวเตอร์</t>
  </si>
  <si>
    <t>พัดลมระบายความร้อน CPU</t>
  </si>
  <si>
    <t>กระดาษลิตมัส, ผ้าก๊อต, Methanol</t>
  </si>
  <si>
    <t>675
(737)</t>
  </si>
  <si>
    <t>แร็คตากแห้งเครื่องแก้ว 2 รายการ</t>
  </si>
  <si>
    <t>Lithium sulphate monohydrate 250g, creatinine 25g</t>
  </si>
  <si>
    <t>Bacitracin, Optochin, Novobiocin, sheep blood agar</t>
  </si>
  <si>
    <t>125</t>
  </si>
  <si>
    <t>126</t>
  </si>
  <si>
    <t>127</t>
  </si>
  <si>
    <t>128</t>
  </si>
  <si>
    <t>129</t>
  </si>
  <si>
    <t>วัสดุสำนักงาน 15 รายการ</t>
  </si>
  <si>
    <t>130</t>
  </si>
  <si>
    <t xml:space="preserve"> update   ณ วันที่  2 มิถุนายน 2558</t>
  </si>
  <si>
    <t>จ้างทำความสะอาดเดือน มิ.ย.58</t>
  </si>
  <si>
    <t>จ้างทำความสะอาดเดือน ก.ค.58</t>
  </si>
  <si>
    <t>จ้างทำความสะอาดเดือน ส.ค.58</t>
  </si>
  <si>
    <t>ซ่อมเครื่องนำเสนอภาพไม่น้อยกว่า 2500 lumen</t>
  </si>
  <si>
    <t>แกนไฮโดลิค ขาเก้าอี้</t>
  </si>
  <si>
    <t>ครุภัณฑ์ต่ำกว่าเกณฑ์</t>
  </si>
  <si>
    <t>ตู้เอกสารเปิดทึบ ขนาด 914x457x1830 มม.</t>
  </si>
  <si>
    <t>วิทย์</t>
  </si>
  <si>
    <t>Sum of วิทย์</t>
  </si>
  <si>
    <t>Sum of ค่าถ่ายเอกสารส่วนเกิน</t>
  </si>
  <si>
    <t>รวม</t>
  </si>
  <si>
    <t>ข้อมูล ณ 3 มิ.ย.58</t>
  </si>
  <si>
    <t>Sum of ค่าเช่า</t>
  </si>
  <si>
    <t>ข้อมูล ณ 2 มิ.ย.58</t>
  </si>
  <si>
    <t>ประเภทวัสดุ</t>
  </si>
  <si>
    <t>วิทยาศาสตร์</t>
  </si>
  <si>
    <t>จ้างทำความสะอาดเดือน พ.ค.58</t>
  </si>
  <si>
    <r>
      <t xml:space="preserve">2.  เงินงบประมาณ </t>
    </r>
    <r>
      <rPr>
        <b/>
        <u/>
        <sz val="24"/>
        <rFont val="TH SarabunPSK"/>
        <family val="2"/>
      </rPr>
      <t>เงินอุดหนุนการฝึกปฏิบัติเชิงวิชาชีพ</t>
    </r>
  </si>
  <si>
    <t>งบปกติ -  สรุปการจัดซื้อ/จัดจ้าง (งบดำเนินงาน) จำแนกเป็นรายวิชา</t>
  </si>
  <si>
    <t xml:space="preserve">เงินอุดหนุนการฝึกปฏิบัติเชิงวิชาชีพ - สรุปการจัดซื้อ/จัดจ้าง (งบดำเนินงาน) จำแนกเป็นรายวิชา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</si>
</sst>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[$-107041E]d\ mmm\ yy;@"/>
    <numFmt numFmtId="188" formatCode="#,##0.00;[Red]\(#,##0.00\)"/>
    <numFmt numFmtId="189" formatCode="[$-101041E]d\ mmm\ yy;@"/>
    <numFmt numFmtId="190" formatCode="0.0%"/>
  </numFmts>
  <fonts count="57">
    <font>
      <sz val="10"/>
      <name val="Arial"/>
      <charset val="222"/>
    </font>
    <font>
      <sz val="10"/>
      <name val="Arial"/>
      <family val="2"/>
    </font>
    <font>
      <sz val="11"/>
      <color indexed="8"/>
      <name val="Calibri"/>
      <family val="2"/>
      <charset val="222"/>
    </font>
    <font>
      <sz val="11"/>
      <color indexed="9"/>
      <name val="Calibri"/>
      <family val="2"/>
      <charset val="222"/>
    </font>
    <font>
      <b/>
      <sz val="11"/>
      <color indexed="52"/>
      <name val="Calibri"/>
      <family val="2"/>
      <charset val="222"/>
    </font>
    <font>
      <sz val="11"/>
      <color indexed="10"/>
      <name val="Calibri"/>
      <family val="2"/>
      <charset val="222"/>
    </font>
    <font>
      <i/>
      <sz val="11"/>
      <color indexed="2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9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17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63"/>
      <name val="Calibri"/>
      <family val="2"/>
      <charset val="222"/>
    </font>
    <font>
      <sz val="10"/>
      <name val="Arial"/>
      <family val="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b/>
      <sz val="18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u/>
      <sz val="16"/>
      <name val="TH SarabunPSK"/>
      <family val="2"/>
    </font>
    <font>
      <u val="double"/>
      <sz val="16"/>
      <name val="TH SarabunPSK"/>
      <family val="2"/>
    </font>
    <font>
      <sz val="14"/>
      <color rgb="FFFF0000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6"/>
      <name val="TH SarabunPSK"/>
      <family val="2"/>
    </font>
    <font>
      <b/>
      <u val="double"/>
      <sz val="16"/>
      <name val="TH SarabunPSK"/>
      <family val="2"/>
    </font>
    <font>
      <u/>
      <sz val="2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2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  <font>
      <sz val="20"/>
      <name val="TH SarabunPSK"/>
      <family val="2"/>
    </font>
    <font>
      <b/>
      <sz val="20"/>
      <name val="TH SarabunPSK"/>
      <family val="2"/>
    </font>
    <font>
      <b/>
      <u/>
      <sz val="9"/>
      <color indexed="81"/>
      <name val="Tahoma"/>
      <family val="2"/>
    </font>
    <font>
      <b/>
      <sz val="14"/>
      <color rgb="FFFF0000"/>
      <name val="TH SarabunPSK"/>
      <family val="2"/>
    </font>
    <font>
      <b/>
      <u val="double"/>
      <sz val="16"/>
      <color rgb="FFFF0000"/>
      <name val="TH SarabunPSK"/>
      <family val="2"/>
    </font>
    <font>
      <sz val="24"/>
      <name val="TH SarabunPSK"/>
      <family val="2"/>
    </font>
    <font>
      <b/>
      <u/>
      <sz val="24"/>
      <name val="TH SarabunPSK"/>
      <family val="2"/>
    </font>
    <font>
      <sz val="26"/>
      <name val="TH SarabunPSK"/>
      <family val="2"/>
    </font>
    <font>
      <b/>
      <u/>
      <sz val="26"/>
      <name val="TH SarabunPSK"/>
      <family val="2"/>
    </font>
    <font>
      <b/>
      <u/>
      <sz val="22"/>
      <name val="TH SarabunPSK"/>
      <family val="2"/>
    </font>
    <font>
      <sz val="24"/>
      <color theme="1"/>
      <name val="TH SarabunPSK"/>
      <family val="2"/>
    </font>
    <font>
      <b/>
      <u/>
      <sz val="2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2.5"/>
      <name val="TH SarabunPSK"/>
      <family val="2"/>
    </font>
    <font>
      <b/>
      <u/>
      <sz val="18"/>
      <name val="TH SarabunPSK"/>
      <family val="2"/>
    </font>
    <font>
      <b/>
      <sz val="24"/>
      <name val="TH SarabunPSK"/>
      <family val="2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66"/>
        <bgColor indexed="64"/>
      </patternFill>
    </fill>
  </fills>
  <borders count="8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auto="1"/>
      </bottom>
      <diagonal/>
    </border>
    <border>
      <left/>
      <right style="thin">
        <color indexed="64"/>
      </right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double">
        <color indexed="64"/>
      </right>
      <top style="hair">
        <color indexed="64"/>
      </top>
      <bottom style="hair">
        <color auto="1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2" applyNumberFormat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17" borderId="13" applyNumberFormat="0" applyAlignment="0" applyProtection="0"/>
    <xf numFmtId="0" fontId="9" fillId="0" borderId="14" applyNumberFormat="0" applyFill="0" applyAlignment="0" applyProtection="0"/>
    <xf numFmtId="0" fontId="10" fillId="4" borderId="0" applyNumberFormat="0" applyBorder="0" applyAlignment="0" applyProtection="0"/>
    <xf numFmtId="0" fontId="11" fillId="7" borderId="12" applyNumberFormat="0" applyAlignment="0" applyProtection="0"/>
    <xf numFmtId="0" fontId="12" fillId="18" borderId="0" applyNumberFormat="0" applyBorder="0" applyAlignment="0" applyProtection="0"/>
    <xf numFmtId="0" fontId="13" fillId="0" borderId="15" applyNumberFormat="0" applyFill="0" applyAlignment="0" applyProtection="0"/>
    <xf numFmtId="0" fontId="14" fillId="3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15" fillId="16" borderId="16" applyNumberFormat="0" applyAlignment="0" applyProtection="0"/>
    <xf numFmtId="0" fontId="16" fillId="23" borderId="17" applyNumberFormat="0" applyFont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9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" fillId="0" borderId="0"/>
    <xf numFmtId="9" fontId="38" fillId="0" borderId="0" applyFont="0" applyFill="0" applyBorder="0" applyAlignment="0" applyProtection="0"/>
  </cellStyleXfs>
  <cellXfs count="526">
    <xf numFmtId="0" fontId="0" fillId="0" borderId="0" xfId="0"/>
    <xf numFmtId="0" fontId="21" fillId="0" borderId="0" xfId="0" applyFont="1" applyFill="1"/>
    <xf numFmtId="0" fontId="21" fillId="0" borderId="0" xfId="0" applyFont="1" applyFill="1" applyAlignment="1">
      <alignment horizontal="center"/>
    </xf>
    <xf numFmtId="187" fontId="21" fillId="0" borderId="5" xfId="0" applyNumberFormat="1" applyFont="1" applyFill="1" applyBorder="1" applyAlignment="1">
      <alignment horizontal="center"/>
    </xf>
    <xf numFmtId="0" fontId="21" fillId="0" borderId="5" xfId="0" applyFont="1" applyFill="1" applyBorder="1"/>
    <xf numFmtId="188" fontId="21" fillId="0" borderId="5" xfId="1" applyNumberFormat="1" applyFont="1" applyFill="1" applyBorder="1" applyAlignment="1">
      <alignment vertical="justify" wrapText="1"/>
    </xf>
    <xf numFmtId="187" fontId="21" fillId="0" borderId="6" xfId="0" applyNumberFormat="1" applyFont="1" applyFill="1" applyBorder="1" applyAlignment="1">
      <alignment horizontal="center"/>
    </xf>
    <xf numFmtId="0" fontId="21" fillId="0" borderId="6" xfId="0" applyFont="1" applyFill="1" applyBorder="1"/>
    <xf numFmtId="188" fontId="21" fillId="0" borderId="6" xfId="1" applyNumberFormat="1" applyFont="1" applyFill="1" applyBorder="1" applyAlignment="1">
      <alignment vertical="justify" wrapText="1"/>
    </xf>
    <xf numFmtId="0" fontId="22" fillId="0" borderId="8" xfId="0" applyFont="1" applyFill="1" applyBorder="1" applyAlignment="1">
      <alignment horizontal="center"/>
    </xf>
    <xf numFmtId="188" fontId="21" fillId="0" borderId="8" xfId="1" applyNumberFormat="1" applyFont="1" applyFill="1" applyBorder="1" applyAlignment="1">
      <alignment vertical="justify" wrapText="1"/>
    </xf>
    <xf numFmtId="0" fontId="21" fillId="0" borderId="9" xfId="0" applyFont="1" applyFill="1" applyBorder="1"/>
    <xf numFmtId="187" fontId="21" fillId="0" borderId="0" xfId="0" applyNumberFormat="1" applyFont="1" applyFill="1"/>
    <xf numFmtId="43" fontId="21" fillId="0" borderId="0" xfId="1" applyFont="1" applyFill="1"/>
    <xf numFmtId="187" fontId="21" fillId="0" borderId="10" xfId="0" applyNumberFormat="1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left"/>
    </xf>
    <xf numFmtId="0" fontId="21" fillId="0" borderId="10" xfId="0" applyFont="1" applyFill="1" applyBorder="1" applyAlignment="1"/>
    <xf numFmtId="0" fontId="21" fillId="0" borderId="21" xfId="0" applyFont="1" applyFill="1" applyBorder="1" applyAlignment="1">
      <alignment horizontal="left"/>
    </xf>
    <xf numFmtId="0" fontId="24" fillId="0" borderId="0" xfId="0" applyFont="1" applyFill="1"/>
    <xf numFmtId="0" fontId="24" fillId="0" borderId="0" xfId="0" applyFont="1"/>
    <xf numFmtId="188" fontId="21" fillId="0" borderId="10" xfId="1" applyNumberFormat="1" applyFont="1" applyFill="1" applyBorder="1" applyAlignment="1">
      <alignment vertical="justify" wrapText="1"/>
    </xf>
    <xf numFmtId="0" fontId="23" fillId="0" borderId="0" xfId="0" applyFont="1"/>
    <xf numFmtId="43" fontId="24" fillId="0" borderId="0" xfId="1" applyFont="1"/>
    <xf numFmtId="49" fontId="21" fillId="0" borderId="0" xfId="0" applyNumberFormat="1" applyFont="1" applyFill="1"/>
    <xf numFmtId="49" fontId="22" fillId="0" borderId="0" xfId="0" applyNumberFormat="1" applyFont="1" applyFill="1"/>
    <xf numFmtId="49" fontId="21" fillId="0" borderId="0" xfId="0" applyNumberFormat="1" applyFont="1" applyFill="1" applyAlignment="1">
      <alignment horizontal="left" indent="2"/>
    </xf>
    <xf numFmtId="0" fontId="23" fillId="0" borderId="0" xfId="0" applyFont="1" applyAlignment="1">
      <alignment vertical="top" wrapText="1"/>
    </xf>
    <xf numFmtId="188" fontId="21" fillId="25" borderId="10" xfId="1" applyNumberFormat="1" applyFont="1" applyFill="1" applyBorder="1" applyAlignment="1">
      <alignment vertical="justify" wrapText="1"/>
    </xf>
    <xf numFmtId="188" fontId="21" fillId="25" borderId="5" xfId="1" applyNumberFormat="1" applyFont="1" applyFill="1" applyBorder="1" applyAlignment="1">
      <alignment vertical="justify" wrapText="1"/>
    </xf>
    <xf numFmtId="188" fontId="21" fillId="25" borderId="6" xfId="1" applyNumberFormat="1" applyFont="1" applyFill="1" applyBorder="1" applyAlignment="1">
      <alignment vertical="justify" wrapText="1"/>
    </xf>
    <xf numFmtId="43" fontId="21" fillId="0" borderId="32" xfId="1" applyFont="1" applyFill="1" applyBorder="1"/>
    <xf numFmtId="43" fontId="21" fillId="0" borderId="0" xfId="1" applyFont="1" applyFill="1" applyBorder="1"/>
    <xf numFmtId="188" fontId="21" fillId="0" borderId="32" xfId="1" applyNumberFormat="1" applyFont="1" applyFill="1" applyBorder="1" applyAlignment="1">
      <alignment vertical="justify" wrapText="1"/>
    </xf>
    <xf numFmtId="188" fontId="21" fillId="0" borderId="0" xfId="1" applyNumberFormat="1" applyFont="1" applyFill="1" applyBorder="1" applyAlignment="1">
      <alignment vertical="justify" wrapText="1"/>
    </xf>
    <xf numFmtId="0" fontId="32" fillId="0" borderId="0" xfId="0" applyFont="1"/>
    <xf numFmtId="0" fontId="23" fillId="0" borderId="0" xfId="0" applyFont="1" applyFill="1"/>
    <xf numFmtId="0" fontId="24" fillId="0" borderId="0" xfId="0" applyFont="1" applyBorder="1" applyAlignment="1">
      <alignment horizontal="center"/>
    </xf>
    <xf numFmtId="0" fontId="24" fillId="28" borderId="0" xfId="0" applyFont="1" applyFill="1" applyBorder="1"/>
    <xf numFmtId="43" fontId="23" fillId="30" borderId="0" xfId="1" applyFont="1" applyFill="1" applyBorder="1"/>
    <xf numFmtId="43" fontId="31" fillId="28" borderId="0" xfId="1" applyFont="1" applyFill="1" applyBorder="1"/>
    <xf numFmtId="0" fontId="24" fillId="27" borderId="0" xfId="0" applyFont="1" applyFill="1" applyBorder="1"/>
    <xf numFmtId="43" fontId="24" fillId="27" borderId="0" xfId="1" applyFont="1" applyFill="1" applyBorder="1"/>
    <xf numFmtId="43" fontId="24" fillId="26" borderId="0" xfId="1" applyFont="1" applyFill="1" applyBorder="1"/>
    <xf numFmtId="43" fontId="23" fillId="26" borderId="0" xfId="1" applyFont="1" applyFill="1" applyBorder="1"/>
    <xf numFmtId="43" fontId="23" fillId="26" borderId="0" xfId="1" applyFont="1" applyFill="1" applyBorder="1" applyAlignment="1">
      <alignment horizontal="left" indent="4"/>
    </xf>
    <xf numFmtId="43" fontId="23" fillId="27" borderId="0" xfId="1" applyFont="1" applyFill="1" applyBorder="1" applyAlignment="1">
      <alignment horizontal="right"/>
    </xf>
    <xf numFmtId="43" fontId="31" fillId="27" borderId="0" xfId="1" applyFont="1" applyFill="1" applyBorder="1"/>
    <xf numFmtId="43" fontId="24" fillId="0" borderId="0" xfId="1" applyFont="1" applyBorder="1" applyAlignment="1">
      <alignment horizontal="right"/>
    </xf>
    <xf numFmtId="43" fontId="26" fillId="0" borderId="0" xfId="1" applyFont="1" applyBorder="1"/>
    <xf numFmtId="43" fontId="24" fillId="29" borderId="0" xfId="1" applyFont="1" applyFill="1" applyBorder="1"/>
    <xf numFmtId="43" fontId="24" fillId="32" borderId="0" xfId="1" applyFont="1" applyFill="1" applyBorder="1"/>
    <xf numFmtId="43" fontId="23" fillId="32" borderId="0" xfId="1" applyFont="1" applyFill="1" applyBorder="1" applyAlignment="1">
      <alignment horizontal="left" wrapText="1" indent="4"/>
    </xf>
    <xf numFmtId="43" fontId="23" fillId="32" borderId="0" xfId="1" applyFont="1" applyFill="1" applyBorder="1"/>
    <xf numFmtId="43" fontId="23" fillId="32" borderId="0" xfId="1" applyFont="1" applyFill="1" applyBorder="1" applyAlignment="1">
      <alignment horizontal="left" indent="4"/>
    </xf>
    <xf numFmtId="43" fontId="23" fillId="29" borderId="0" xfId="1" applyFont="1" applyFill="1" applyBorder="1" applyAlignment="1">
      <alignment horizontal="right"/>
    </xf>
    <xf numFmtId="43" fontId="31" fillId="29" borderId="0" xfId="1" applyFont="1" applyFill="1" applyBorder="1"/>
    <xf numFmtId="43" fontId="24" fillId="0" borderId="0" xfId="1" applyFont="1" applyBorder="1"/>
    <xf numFmtId="0" fontId="32" fillId="0" borderId="0" xfId="0" applyFont="1" applyFill="1"/>
    <xf numFmtId="0" fontId="23" fillId="0" borderId="0" xfId="0" applyFont="1" applyFill="1" applyAlignment="1">
      <alignment vertical="top" wrapText="1"/>
    </xf>
    <xf numFmtId="0" fontId="24" fillId="0" borderId="0" xfId="0" applyFont="1" applyFill="1" applyBorder="1"/>
    <xf numFmtId="43" fontId="24" fillId="0" borderId="5" xfId="1" applyFont="1" applyFill="1" applyBorder="1"/>
    <xf numFmtId="43" fontId="24" fillId="0" borderId="31" xfId="1" applyFont="1" applyFill="1" applyBorder="1"/>
    <xf numFmtId="0" fontId="22" fillId="0" borderId="2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49" fontId="22" fillId="0" borderId="2" xfId="0" applyNumberFormat="1" applyFont="1" applyFill="1" applyBorder="1" applyAlignment="1">
      <alignment horizontal="center" vertical="center"/>
    </xf>
    <xf numFmtId="49" fontId="22" fillId="0" borderId="11" xfId="0" applyNumberFormat="1" applyFont="1" applyFill="1" applyBorder="1" applyAlignment="1">
      <alignment horizontal="center" vertical="center"/>
    </xf>
    <xf numFmtId="49" fontId="21" fillId="0" borderId="6" xfId="0" applyNumberFormat="1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vertical="top" wrapText="1"/>
    </xf>
    <xf numFmtId="188" fontId="21" fillId="0" borderId="27" xfId="1" applyNumberFormat="1" applyFont="1" applyFill="1" applyBorder="1" applyAlignment="1">
      <alignment vertical="top" wrapText="1"/>
    </xf>
    <xf numFmtId="188" fontId="21" fillId="24" borderId="6" xfId="1" applyNumberFormat="1" applyFont="1" applyFill="1" applyBorder="1" applyAlignment="1">
      <alignment vertical="top" wrapText="1"/>
    </xf>
    <xf numFmtId="188" fontId="21" fillId="0" borderId="28" xfId="1" applyNumberFormat="1" applyFont="1" applyFill="1" applyBorder="1" applyAlignment="1">
      <alignment vertical="top" wrapText="1"/>
    </xf>
    <xf numFmtId="188" fontId="21" fillId="0" borderId="6" xfId="1" applyNumberFormat="1" applyFont="1" applyFill="1" applyBorder="1" applyAlignment="1">
      <alignment vertical="top" wrapText="1"/>
    </xf>
    <xf numFmtId="188" fontId="21" fillId="0" borderId="6" xfId="1" applyNumberFormat="1" applyFont="1" applyFill="1" applyBorder="1" applyAlignment="1">
      <alignment horizontal="center" vertical="top" wrapText="1"/>
    </xf>
    <xf numFmtId="0" fontId="21" fillId="0" borderId="0" xfId="0" applyFont="1" applyFill="1" applyAlignment="1">
      <alignment vertical="top" wrapText="1"/>
    </xf>
    <xf numFmtId="49" fontId="21" fillId="0" borderId="24" xfId="0" applyNumberFormat="1" applyFont="1" applyFill="1" applyBorder="1" applyAlignment="1">
      <alignment horizontal="center" vertical="top"/>
    </xf>
    <xf numFmtId="49" fontId="21" fillId="0" borderId="5" xfId="0" applyNumberFormat="1" applyFont="1" applyFill="1" applyBorder="1" applyAlignment="1">
      <alignment horizontal="center" vertical="top"/>
    </xf>
    <xf numFmtId="188" fontId="21" fillId="0" borderId="26" xfId="1" applyNumberFormat="1" applyFont="1" applyFill="1" applyBorder="1" applyAlignment="1">
      <alignment vertical="top" wrapText="1"/>
    </xf>
    <xf numFmtId="188" fontId="21" fillId="24" borderId="5" xfId="1" applyNumberFormat="1" applyFont="1" applyFill="1" applyBorder="1" applyAlignment="1">
      <alignment vertical="top" wrapText="1"/>
    </xf>
    <xf numFmtId="188" fontId="21" fillId="0" borderId="5" xfId="1" applyNumberFormat="1" applyFont="1" applyFill="1" applyBorder="1" applyAlignment="1">
      <alignment vertical="top" wrapText="1"/>
    </xf>
    <xf numFmtId="188" fontId="21" fillId="0" borderId="5" xfId="1" applyNumberFormat="1" applyFont="1" applyFill="1" applyBorder="1" applyAlignment="1">
      <alignment horizontal="center" vertical="top" wrapText="1"/>
    </xf>
    <xf numFmtId="0" fontId="23" fillId="0" borderId="0" xfId="0" applyFont="1" applyAlignment="1">
      <alignment horizontal="center"/>
    </xf>
    <xf numFmtId="0" fontId="21" fillId="0" borderId="10" xfId="0" applyNumberFormat="1" applyFont="1" applyFill="1" applyBorder="1" applyAlignment="1">
      <alignment horizontal="center"/>
    </xf>
    <xf numFmtId="49" fontId="21" fillId="0" borderId="24" xfId="0" applyNumberFormat="1" applyFont="1" applyFill="1" applyBorder="1" applyAlignment="1">
      <alignment horizontal="center" vertical="top" wrapText="1"/>
    </xf>
    <xf numFmtId="0" fontId="21" fillId="0" borderId="24" xfId="0" applyFont="1" applyFill="1" applyBorder="1" applyAlignment="1">
      <alignment horizontal="left" vertical="top" wrapText="1"/>
    </xf>
    <xf numFmtId="0" fontId="21" fillId="0" borderId="25" xfId="0" applyFont="1" applyFill="1" applyBorder="1" applyAlignment="1">
      <alignment horizontal="center" vertical="top" wrapText="1"/>
    </xf>
    <xf numFmtId="43" fontId="21" fillId="24" borderId="24" xfId="1" applyFont="1" applyFill="1" applyBorder="1" applyAlignment="1">
      <alignment vertical="top" wrapText="1"/>
    </xf>
    <xf numFmtId="43" fontId="21" fillId="0" borderId="24" xfId="1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49" fontId="21" fillId="0" borderId="5" xfId="0" applyNumberFormat="1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left" vertical="top" wrapText="1"/>
    </xf>
    <xf numFmtId="0" fontId="21" fillId="0" borderId="5" xfId="0" applyFont="1" applyFill="1" applyBorder="1" applyAlignment="1">
      <alignment vertical="top" wrapText="1"/>
    </xf>
    <xf numFmtId="43" fontId="21" fillId="0" borderId="5" xfId="1" applyFont="1" applyFill="1" applyBorder="1" applyAlignment="1">
      <alignment horizontal="center" vertical="top" wrapText="1"/>
    </xf>
    <xf numFmtId="49" fontId="21" fillId="0" borderId="10" xfId="0" applyNumberFormat="1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5" xfId="0" applyNumberFormat="1" applyFont="1" applyFill="1" applyBorder="1" applyAlignment="1">
      <alignment horizontal="center"/>
    </xf>
    <xf numFmtId="0" fontId="21" fillId="0" borderId="6" xfId="0" applyNumberFormat="1" applyFont="1" applyFill="1" applyBorder="1" applyAlignment="1">
      <alignment horizontal="center"/>
    </xf>
    <xf numFmtId="0" fontId="21" fillId="0" borderId="7" xfId="0" applyNumberFormat="1" applyFont="1" applyFill="1" applyBorder="1"/>
    <xf numFmtId="0" fontId="21" fillId="0" borderId="0" xfId="0" applyNumberFormat="1" applyFont="1" applyFill="1"/>
    <xf numFmtId="188" fontId="21" fillId="0" borderId="10" xfId="1" applyNumberFormat="1" applyFont="1" applyFill="1" applyBorder="1" applyAlignment="1">
      <alignment vertical="top" wrapText="1"/>
    </xf>
    <xf numFmtId="188" fontId="21" fillId="25" borderId="10" xfId="1" applyNumberFormat="1" applyFont="1" applyFill="1" applyBorder="1" applyAlignment="1">
      <alignment vertical="top" wrapText="1"/>
    </xf>
    <xf numFmtId="0" fontId="21" fillId="0" borderId="10" xfId="0" applyFont="1" applyFill="1" applyBorder="1" applyAlignment="1">
      <alignment horizontal="center" vertical="top" wrapText="1"/>
    </xf>
    <xf numFmtId="188" fontId="21" fillId="25" borderId="5" xfId="1" applyNumberFormat="1" applyFont="1" applyFill="1" applyBorder="1" applyAlignment="1">
      <alignment vertical="top" wrapText="1"/>
    </xf>
    <xf numFmtId="0" fontId="21" fillId="0" borderId="1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/>
    </xf>
    <xf numFmtId="49" fontId="22" fillId="0" borderId="2" xfId="0" applyNumberFormat="1" applyFont="1" applyFill="1" applyBorder="1" applyAlignment="1">
      <alignment horizontal="center" vertical="center"/>
    </xf>
    <xf numFmtId="0" fontId="35" fillId="0" borderId="23" xfId="0" applyFont="1" applyBorder="1" applyAlignment="1">
      <alignment horizontal="center" vertical="top" wrapText="1"/>
    </xf>
    <xf numFmtId="0" fontId="35" fillId="24" borderId="2" xfId="0" applyFont="1" applyFill="1" applyBorder="1" applyAlignment="1">
      <alignment horizontal="center" vertical="top" wrapText="1"/>
    </xf>
    <xf numFmtId="0" fontId="35" fillId="0" borderId="2" xfId="0" applyFont="1" applyBorder="1" applyAlignment="1">
      <alignment horizontal="center" vertical="top" wrapText="1"/>
    </xf>
    <xf numFmtId="0" fontId="21" fillId="0" borderId="8" xfId="0" applyFont="1" applyFill="1" applyBorder="1"/>
    <xf numFmtId="49" fontId="21" fillId="27" borderId="7" xfId="0" applyNumberFormat="1" applyFont="1" applyFill="1" applyBorder="1"/>
    <xf numFmtId="49" fontId="21" fillId="27" borderId="29" xfId="0" applyNumberFormat="1" applyFont="1" applyFill="1" applyBorder="1"/>
    <xf numFmtId="0" fontId="22" fillId="27" borderId="8" xfId="0" applyFont="1" applyFill="1" applyBorder="1" applyAlignment="1">
      <alignment horizontal="center"/>
    </xf>
    <xf numFmtId="188" fontId="21" fillId="27" borderId="22" xfId="1" applyNumberFormat="1" applyFont="1" applyFill="1" applyBorder="1" applyAlignment="1">
      <alignment vertical="justify" wrapText="1"/>
    </xf>
    <xf numFmtId="188" fontId="21" fillId="27" borderId="8" xfId="1" applyNumberFormat="1" applyFont="1" applyFill="1" applyBorder="1" applyAlignment="1">
      <alignment vertical="justify" wrapText="1"/>
    </xf>
    <xf numFmtId="188" fontId="21" fillId="27" borderId="22" xfId="1" applyNumberFormat="1" applyFont="1" applyFill="1" applyBorder="1" applyAlignment="1">
      <alignment horizontal="center" vertical="justify" wrapText="1"/>
    </xf>
    <xf numFmtId="0" fontId="21" fillId="27" borderId="8" xfId="0" applyFont="1" applyFill="1" applyBorder="1"/>
    <xf numFmtId="0" fontId="35" fillId="25" borderId="2" xfId="0" applyFont="1" applyFill="1" applyBorder="1" applyAlignment="1">
      <alignment horizontal="center" vertical="top" wrapText="1"/>
    </xf>
    <xf numFmtId="49" fontId="22" fillId="0" borderId="4" xfId="0" applyNumberFormat="1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35" fillId="0" borderId="3" xfId="0" applyFont="1" applyBorder="1" applyAlignment="1">
      <alignment horizontal="center" vertical="top" wrapText="1"/>
    </xf>
    <xf numFmtId="0" fontId="35" fillId="25" borderId="3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center"/>
    </xf>
    <xf numFmtId="0" fontId="21" fillId="0" borderId="8" xfId="0" applyNumberFormat="1" applyFont="1" applyFill="1" applyBorder="1"/>
    <xf numFmtId="187" fontId="21" fillId="0" borderId="8" xfId="0" applyNumberFormat="1" applyFont="1" applyFill="1" applyBorder="1"/>
    <xf numFmtId="0" fontId="21" fillId="0" borderId="5" xfId="0" applyFont="1" applyFill="1" applyBorder="1" applyAlignment="1">
      <alignment horizontal="center"/>
    </xf>
    <xf numFmtId="0" fontId="21" fillId="0" borderId="2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49" fontId="21" fillId="33" borderId="6" xfId="0" applyNumberFormat="1" applyFont="1" applyFill="1" applyBorder="1" applyAlignment="1">
      <alignment horizontal="center" vertical="top" wrapText="1"/>
    </xf>
    <xf numFmtId="49" fontId="22" fillId="33" borderId="6" xfId="0" applyNumberFormat="1" applyFont="1" applyFill="1" applyBorder="1" applyAlignment="1">
      <alignment horizontal="center" vertical="top" wrapText="1"/>
    </xf>
    <xf numFmtId="0" fontId="21" fillId="33" borderId="6" xfId="0" applyFont="1" applyFill="1" applyBorder="1" applyAlignment="1">
      <alignment vertical="top" wrapText="1"/>
    </xf>
    <xf numFmtId="188" fontId="21" fillId="33" borderId="27" xfId="1" applyNumberFormat="1" applyFont="1" applyFill="1" applyBorder="1" applyAlignment="1">
      <alignment vertical="top" wrapText="1"/>
    </xf>
    <xf numFmtId="188" fontId="21" fillId="33" borderId="6" xfId="1" applyNumberFormat="1" applyFont="1" applyFill="1" applyBorder="1" applyAlignment="1">
      <alignment vertical="top" wrapText="1"/>
    </xf>
    <xf numFmtId="188" fontId="21" fillId="33" borderId="28" xfId="1" applyNumberFormat="1" applyFont="1" applyFill="1" applyBorder="1" applyAlignment="1">
      <alignment vertical="top" wrapText="1"/>
    </xf>
    <xf numFmtId="188" fontId="21" fillId="33" borderId="6" xfId="1" applyNumberFormat="1" applyFont="1" applyFill="1" applyBorder="1" applyAlignment="1">
      <alignment horizontal="center" vertical="top" wrapText="1"/>
    </xf>
    <xf numFmtId="0" fontId="21" fillId="0" borderId="24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vertical="top" wrapText="1"/>
    </xf>
    <xf numFmtId="0" fontId="21" fillId="33" borderId="6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center" vertical="top" wrapText="1"/>
    </xf>
    <xf numFmtId="0" fontId="21" fillId="0" borderId="38" xfId="0" applyFont="1" applyFill="1" applyBorder="1" applyAlignment="1">
      <alignment horizontal="center" vertical="top" wrapText="1"/>
    </xf>
    <xf numFmtId="0" fontId="21" fillId="0" borderId="38" xfId="0" applyFont="1" applyFill="1" applyBorder="1" applyAlignment="1">
      <alignment vertical="top" wrapText="1"/>
    </xf>
    <xf numFmtId="49" fontId="21" fillId="0" borderId="0" xfId="0" applyNumberFormat="1" applyFont="1" applyFill="1" applyAlignment="1">
      <alignment vertical="top"/>
    </xf>
    <xf numFmtId="187" fontId="36" fillId="0" borderId="0" xfId="0" applyNumberFormat="1" applyFont="1" applyFill="1" applyAlignment="1">
      <alignment vertical="top"/>
    </xf>
    <xf numFmtId="187" fontId="21" fillId="0" borderId="0" xfId="0" applyNumberFormat="1" applyFont="1" applyFill="1" applyAlignment="1">
      <alignment vertical="top"/>
    </xf>
    <xf numFmtId="188" fontId="21" fillId="0" borderId="0" xfId="1" applyNumberFormat="1" applyFont="1" applyFill="1" applyBorder="1" applyAlignment="1">
      <alignment vertical="top" wrapText="1"/>
    </xf>
    <xf numFmtId="43" fontId="21" fillId="0" borderId="0" xfId="1" applyFont="1" applyFill="1" applyAlignment="1">
      <alignment vertical="top"/>
    </xf>
    <xf numFmtId="0" fontId="21" fillId="0" borderId="0" xfId="0" applyFont="1" applyFill="1" applyAlignment="1">
      <alignment vertical="top"/>
    </xf>
    <xf numFmtId="188" fontId="22" fillId="0" borderId="0" xfId="1" applyNumberFormat="1" applyFont="1" applyFill="1" applyBorder="1" applyAlignment="1">
      <alignment vertical="justify" wrapText="1"/>
    </xf>
    <xf numFmtId="0" fontId="22" fillId="0" borderId="39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1" fillId="0" borderId="43" xfId="0" applyFont="1" applyFill="1" applyBorder="1" applyAlignment="1">
      <alignment horizontal="right" vertical="top" wrapText="1"/>
    </xf>
    <xf numFmtId="189" fontId="21" fillId="0" borderId="44" xfId="0" applyNumberFormat="1" applyFont="1" applyFill="1" applyBorder="1" applyAlignment="1">
      <alignment horizontal="right" vertical="top" wrapText="1"/>
    </xf>
    <xf numFmtId="0" fontId="21" fillId="0" borderId="45" xfId="0" applyFont="1" applyFill="1" applyBorder="1" applyAlignment="1">
      <alignment horizontal="right" vertical="top" wrapText="1"/>
    </xf>
    <xf numFmtId="189" fontId="21" fillId="0" borderId="46" xfId="0" applyNumberFormat="1" applyFont="1" applyFill="1" applyBorder="1" applyAlignment="1">
      <alignment horizontal="right" vertical="top" wrapText="1"/>
    </xf>
    <xf numFmtId="0" fontId="21" fillId="0" borderId="47" xfId="0" applyFont="1" applyFill="1" applyBorder="1" applyAlignment="1">
      <alignment horizontal="right" vertical="top" wrapText="1"/>
    </xf>
    <xf numFmtId="189" fontId="21" fillId="0" borderId="48" xfId="0" applyNumberFormat="1" applyFont="1" applyFill="1" applyBorder="1" applyAlignment="1">
      <alignment horizontal="right" vertical="top" wrapText="1"/>
    </xf>
    <xf numFmtId="0" fontId="21" fillId="33" borderId="47" xfId="0" applyFont="1" applyFill="1" applyBorder="1" applyAlignment="1">
      <alignment horizontal="right" vertical="top" wrapText="1"/>
    </xf>
    <xf numFmtId="189" fontId="21" fillId="33" borderId="48" xfId="0" applyNumberFormat="1" applyFont="1" applyFill="1" applyBorder="1" applyAlignment="1">
      <alignment horizontal="right" vertical="top" wrapText="1"/>
    </xf>
    <xf numFmtId="0" fontId="22" fillId="27" borderId="51" xfId="0" applyFont="1" applyFill="1" applyBorder="1" applyAlignment="1">
      <alignment horizontal="center"/>
    </xf>
    <xf numFmtId="0" fontId="22" fillId="27" borderId="52" xfId="0" applyFont="1" applyFill="1" applyBorder="1" applyAlignment="1">
      <alignment horizontal="center"/>
    </xf>
    <xf numFmtId="0" fontId="22" fillId="0" borderId="53" xfId="0" applyFont="1" applyFill="1" applyBorder="1" applyAlignment="1">
      <alignment horizontal="center" vertical="center"/>
    </xf>
    <xf numFmtId="0" fontId="22" fillId="0" borderId="54" xfId="0" applyFont="1" applyFill="1" applyBorder="1" applyAlignment="1">
      <alignment horizontal="center" vertical="center"/>
    </xf>
    <xf numFmtId="0" fontId="21" fillId="0" borderId="49" xfId="0" applyFont="1" applyFill="1" applyBorder="1" applyAlignment="1">
      <alignment horizontal="center" vertical="top" wrapText="1"/>
    </xf>
    <xf numFmtId="0" fontId="21" fillId="0" borderId="45" xfId="0" applyFont="1" applyFill="1" applyBorder="1" applyAlignment="1">
      <alignment horizontal="center" vertical="top" wrapText="1"/>
    </xf>
    <xf numFmtId="0" fontId="21" fillId="0" borderId="47" xfId="0" applyFont="1" applyFill="1" applyBorder="1" applyAlignment="1">
      <alignment horizontal="center" vertical="top" wrapText="1"/>
    </xf>
    <xf numFmtId="0" fontId="21" fillId="33" borderId="47" xfId="0" applyFont="1" applyFill="1" applyBorder="1" applyAlignment="1">
      <alignment horizontal="center" vertical="top" wrapText="1"/>
    </xf>
    <xf numFmtId="187" fontId="21" fillId="0" borderId="0" xfId="0" applyNumberFormat="1" applyFont="1" applyFill="1" applyAlignment="1">
      <alignment horizontal="center"/>
    </xf>
    <xf numFmtId="187" fontId="21" fillId="0" borderId="0" xfId="0" applyNumberFormat="1" applyFont="1" applyFill="1" applyAlignment="1">
      <alignment horizontal="center" vertical="top"/>
    </xf>
    <xf numFmtId="189" fontId="21" fillId="0" borderId="50" xfId="0" applyNumberFormat="1" applyFont="1" applyFill="1" applyBorder="1" applyAlignment="1">
      <alignment horizontal="right" vertical="top" wrapText="1"/>
    </xf>
    <xf numFmtId="187" fontId="36" fillId="0" borderId="0" xfId="0" applyNumberFormat="1" applyFont="1" applyFill="1" applyAlignment="1">
      <alignment horizontal="right" vertical="top"/>
    </xf>
    <xf numFmtId="0" fontId="23" fillId="0" borderId="0" xfId="0" applyFont="1" applyFill="1" applyBorder="1"/>
    <xf numFmtId="188" fontId="35" fillId="0" borderId="0" xfId="1" applyNumberFormat="1" applyFont="1" applyFill="1" applyBorder="1" applyAlignment="1">
      <alignment vertical="top" wrapText="1"/>
    </xf>
    <xf numFmtId="188" fontId="21" fillId="25" borderId="6" xfId="1" applyNumberFormat="1" applyFont="1" applyFill="1" applyBorder="1" applyAlignment="1">
      <alignment vertical="top" wrapText="1"/>
    </xf>
    <xf numFmtId="0" fontId="21" fillId="0" borderId="6" xfId="0" applyFont="1" applyFill="1" applyBorder="1" applyAlignment="1">
      <alignment horizontal="left" vertical="top" wrapText="1"/>
    </xf>
    <xf numFmtId="0" fontId="22" fillId="0" borderId="41" xfId="0" applyFont="1" applyFill="1" applyBorder="1" applyAlignment="1">
      <alignment horizontal="center" vertical="center" wrapText="1"/>
    </xf>
    <xf numFmtId="0" fontId="21" fillId="0" borderId="49" xfId="0" applyFont="1" applyFill="1" applyBorder="1" applyAlignment="1">
      <alignment horizontal="center"/>
    </xf>
    <xf numFmtId="15" fontId="21" fillId="0" borderId="50" xfId="0" applyNumberFormat="1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0" fontId="21" fillId="33" borderId="48" xfId="0" applyFont="1" applyFill="1" applyBorder="1" applyAlignment="1">
      <alignment horizontal="center" vertical="top" wrapText="1"/>
    </xf>
    <xf numFmtId="0" fontId="21" fillId="0" borderId="45" xfId="0" applyFont="1" applyFill="1" applyBorder="1" applyAlignment="1">
      <alignment horizontal="center"/>
    </xf>
    <xf numFmtId="15" fontId="21" fillId="0" borderId="46" xfId="0" applyNumberFormat="1" applyFont="1" applyFill="1" applyBorder="1" applyAlignment="1">
      <alignment horizontal="center"/>
    </xf>
    <xf numFmtId="0" fontId="21" fillId="0" borderId="47" xfId="0" applyFont="1" applyFill="1" applyBorder="1"/>
    <xf numFmtId="0" fontId="21" fillId="0" borderId="48" xfId="0" applyFont="1" applyFill="1" applyBorder="1"/>
    <xf numFmtId="0" fontId="22" fillId="0" borderId="51" xfId="0" applyFont="1" applyFill="1" applyBorder="1" applyAlignment="1">
      <alignment horizontal="center"/>
    </xf>
    <xf numFmtId="188" fontId="22" fillId="0" borderId="52" xfId="0" applyNumberFormat="1" applyFont="1" applyFill="1" applyBorder="1" applyAlignment="1">
      <alignment horizontal="center"/>
    </xf>
    <xf numFmtId="189" fontId="27" fillId="0" borderId="0" xfId="0" applyNumberFormat="1" applyFont="1" applyFill="1"/>
    <xf numFmtId="49" fontId="21" fillId="0" borderId="21" xfId="0" applyNumberFormat="1" applyFont="1" applyFill="1" applyBorder="1" applyAlignment="1">
      <alignment horizontal="center" vertical="top" wrapText="1"/>
    </xf>
    <xf numFmtId="0" fontId="21" fillId="0" borderId="21" xfId="0" applyFont="1" applyFill="1" applyBorder="1" applyAlignment="1">
      <alignment horizontal="left" vertical="top" wrapText="1"/>
    </xf>
    <xf numFmtId="0" fontId="21" fillId="0" borderId="55" xfId="0" applyFont="1" applyFill="1" applyBorder="1" applyAlignment="1">
      <alignment horizontal="right" vertical="top" wrapText="1"/>
    </xf>
    <xf numFmtId="188" fontId="21" fillId="0" borderId="57" xfId="1" applyNumberFormat="1" applyFont="1" applyFill="1" applyBorder="1" applyAlignment="1">
      <alignment vertical="top" wrapText="1"/>
    </xf>
    <xf numFmtId="0" fontId="21" fillId="0" borderId="21" xfId="0" applyFont="1" applyFill="1" applyBorder="1" applyAlignment="1">
      <alignment horizontal="center" vertical="top" wrapText="1"/>
    </xf>
    <xf numFmtId="188" fontId="21" fillId="0" borderId="26" xfId="1" applyNumberFormat="1" applyFont="1" applyFill="1" applyBorder="1" applyAlignment="1">
      <alignment horizontal="center" vertical="top" wrapText="1"/>
    </xf>
    <xf numFmtId="49" fontId="21" fillId="0" borderId="58" xfId="0" applyNumberFormat="1" applyFont="1" applyFill="1" applyBorder="1" applyAlignment="1">
      <alignment horizontal="center" vertical="top" wrapText="1"/>
    </xf>
    <xf numFmtId="189" fontId="21" fillId="0" borderId="56" xfId="0" applyNumberFormat="1" applyFont="1" applyFill="1" applyBorder="1" applyAlignment="1">
      <alignment horizontal="right" vertical="top" wrapText="1"/>
    </xf>
    <xf numFmtId="188" fontId="21" fillId="0" borderId="57" xfId="1" applyNumberFormat="1" applyFont="1" applyFill="1" applyBorder="1" applyAlignment="1">
      <alignment horizontal="center" vertical="top" wrapText="1"/>
    </xf>
    <xf numFmtId="49" fontId="21" fillId="0" borderId="28" xfId="0" applyNumberFormat="1" applyFont="1" applyFill="1" applyBorder="1" applyAlignment="1">
      <alignment horizontal="center" vertical="top" wrapText="1"/>
    </xf>
    <xf numFmtId="188" fontId="21" fillId="0" borderId="27" xfId="1" applyNumberFormat="1" applyFont="1" applyFill="1" applyBorder="1" applyAlignment="1">
      <alignment horizontal="center" vertical="top" wrapText="1"/>
    </xf>
    <xf numFmtId="0" fontId="36" fillId="0" borderId="0" xfId="0" applyFont="1" applyFill="1"/>
    <xf numFmtId="0" fontId="24" fillId="0" borderId="0" xfId="0" applyFont="1" applyFill="1" applyAlignment="1">
      <alignment vertical="top"/>
    </xf>
    <xf numFmtId="0" fontId="24" fillId="0" borderId="0" xfId="0" applyFont="1" applyAlignment="1">
      <alignment vertical="top"/>
    </xf>
    <xf numFmtId="9" fontId="23" fillId="34" borderId="34" xfId="0" applyNumberFormat="1" applyFont="1" applyFill="1" applyBorder="1" applyAlignment="1">
      <alignment horizontal="center" vertical="top" wrapText="1"/>
    </xf>
    <xf numFmtId="9" fontId="37" fillId="34" borderId="34" xfId="0" applyNumberFormat="1" applyFont="1" applyFill="1" applyBorder="1" applyAlignment="1">
      <alignment horizontal="center" vertical="top" wrapText="1"/>
    </xf>
    <xf numFmtId="0" fontId="21" fillId="0" borderId="49" xfId="0" applyFont="1" applyFill="1" applyBorder="1" applyAlignment="1">
      <alignment horizontal="right" vertical="top" wrapText="1"/>
    </xf>
    <xf numFmtId="0" fontId="21" fillId="0" borderId="60" xfId="0" applyFont="1" applyFill="1" applyBorder="1" applyAlignment="1">
      <alignment horizontal="center" vertical="top" wrapText="1"/>
    </xf>
    <xf numFmtId="43" fontId="21" fillId="24" borderId="10" xfId="1" applyFont="1" applyFill="1" applyBorder="1" applyAlignment="1">
      <alignment vertical="top" wrapText="1"/>
    </xf>
    <xf numFmtId="43" fontId="21" fillId="0" borderId="10" xfId="1" applyFont="1" applyFill="1" applyBorder="1" applyAlignment="1">
      <alignment horizontal="center" vertical="top" wrapText="1"/>
    </xf>
    <xf numFmtId="43" fontId="23" fillId="30" borderId="0" xfId="1" applyFont="1" applyFill="1" applyBorder="1" applyAlignment="1">
      <alignment horizontal="left" wrapText="1" indent="4"/>
    </xf>
    <xf numFmtId="43" fontId="23" fillId="30" borderId="0" xfId="1" applyFont="1" applyFill="1" applyBorder="1" applyAlignment="1">
      <alignment horizontal="left" indent="4"/>
    </xf>
    <xf numFmtId="43" fontId="23" fillId="28" borderId="0" xfId="1" applyFont="1" applyFill="1" applyBorder="1" applyAlignment="1">
      <alignment horizontal="right"/>
    </xf>
    <xf numFmtId="43" fontId="23" fillId="26" borderId="0" xfId="1" applyFont="1" applyFill="1" applyBorder="1" applyAlignment="1">
      <alignment horizontal="left" wrapText="1" indent="4"/>
    </xf>
    <xf numFmtId="43" fontId="23" fillId="29" borderId="0" xfId="1" applyFont="1" applyFill="1" applyBorder="1"/>
    <xf numFmtId="9" fontId="24" fillId="31" borderId="0" xfId="46" applyFont="1" applyFill="1"/>
    <xf numFmtId="43" fontId="25" fillId="0" borderId="0" xfId="1" applyFont="1" applyBorder="1" applyAlignment="1">
      <alignment horizontal="right" vertical="top" wrapText="1"/>
    </xf>
    <xf numFmtId="0" fontId="21" fillId="0" borderId="10" xfId="0" applyFont="1" applyFill="1" applyBorder="1"/>
    <xf numFmtId="0" fontId="36" fillId="0" borderId="0" xfId="0" applyFont="1" applyBorder="1" applyAlignment="1">
      <alignment horizontal="right" vertical="top" wrapText="1"/>
    </xf>
    <xf numFmtId="188" fontId="21" fillId="24" borderId="57" xfId="1" applyNumberFormat="1" applyFont="1" applyFill="1" applyBorder="1" applyAlignment="1">
      <alignment vertical="top" wrapText="1"/>
    </xf>
    <xf numFmtId="188" fontId="21" fillId="24" borderId="27" xfId="1" applyNumberFormat="1" applyFont="1" applyFill="1" applyBorder="1" applyAlignment="1">
      <alignment vertical="top" wrapText="1"/>
    </xf>
    <xf numFmtId="10" fontId="24" fillId="0" borderId="5" xfId="46" applyNumberFormat="1" applyFont="1" applyFill="1" applyBorder="1"/>
    <xf numFmtId="0" fontId="21" fillId="36" borderId="47" xfId="0" applyFont="1" applyFill="1" applyBorder="1" applyAlignment="1">
      <alignment horizontal="right" vertical="top" wrapText="1"/>
    </xf>
    <xf numFmtId="9" fontId="24" fillId="0" borderId="5" xfId="46" applyFont="1" applyFill="1" applyBorder="1"/>
    <xf numFmtId="187" fontId="42" fillId="0" borderId="0" xfId="0" applyNumberFormat="1" applyFont="1" applyFill="1" applyBorder="1" applyAlignment="1">
      <alignment horizontal="right" vertical="top"/>
    </xf>
    <xf numFmtId="49" fontId="21" fillId="37" borderId="10" xfId="0" applyNumberFormat="1" applyFont="1" applyFill="1" applyBorder="1" applyAlignment="1">
      <alignment horizontal="center" vertical="top" wrapText="1"/>
    </xf>
    <xf numFmtId="49" fontId="21" fillId="37" borderId="28" xfId="0" applyNumberFormat="1" applyFont="1" applyFill="1" applyBorder="1" applyAlignment="1">
      <alignment horizontal="center" vertical="top" wrapText="1"/>
    </xf>
    <xf numFmtId="0" fontId="21" fillId="37" borderId="6" xfId="0" applyFont="1" applyFill="1" applyBorder="1" applyAlignment="1">
      <alignment horizontal="left" vertical="top" wrapText="1"/>
    </xf>
    <xf numFmtId="0" fontId="21" fillId="37" borderId="47" xfId="0" applyFont="1" applyFill="1" applyBorder="1" applyAlignment="1">
      <alignment horizontal="right" vertical="top" wrapText="1"/>
    </xf>
    <xf numFmtId="189" fontId="21" fillId="37" borderId="48" xfId="0" applyNumberFormat="1" applyFont="1" applyFill="1" applyBorder="1" applyAlignment="1">
      <alignment horizontal="right" vertical="top" wrapText="1"/>
    </xf>
    <xf numFmtId="188" fontId="21" fillId="37" borderId="27" xfId="1" applyNumberFormat="1" applyFont="1" applyFill="1" applyBorder="1" applyAlignment="1">
      <alignment vertical="top" wrapText="1"/>
    </xf>
    <xf numFmtId="188" fontId="21" fillId="37" borderId="6" xfId="1" applyNumberFormat="1" applyFont="1" applyFill="1" applyBorder="1" applyAlignment="1">
      <alignment vertical="top" wrapText="1"/>
    </xf>
    <xf numFmtId="188" fontId="21" fillId="37" borderId="6" xfId="1" applyNumberFormat="1" applyFont="1" applyFill="1" applyBorder="1" applyAlignment="1">
      <alignment horizontal="center" vertical="top" wrapText="1"/>
    </xf>
    <xf numFmtId="0" fontId="21" fillId="37" borderId="5" xfId="0" applyFont="1" applyFill="1" applyBorder="1" applyAlignment="1">
      <alignment horizontal="center" vertical="top" wrapText="1"/>
    </xf>
    <xf numFmtId="0" fontId="21" fillId="37" borderId="6" xfId="0" applyFont="1" applyFill="1" applyBorder="1" applyAlignment="1">
      <alignment horizontal="center" vertical="top" wrapText="1"/>
    </xf>
    <xf numFmtId="0" fontId="22" fillId="27" borderId="52" xfId="0" applyFont="1" applyFill="1" applyBorder="1" applyAlignment="1">
      <alignment horizontal="right"/>
    </xf>
    <xf numFmtId="188" fontId="21" fillId="33" borderId="5" xfId="1" applyNumberFormat="1" applyFont="1" applyFill="1" applyBorder="1" applyAlignment="1">
      <alignment horizontal="center" vertical="top" wrapText="1"/>
    </xf>
    <xf numFmtId="188" fontId="21" fillId="0" borderId="21" xfId="1" applyNumberFormat="1" applyFont="1" applyFill="1" applyBorder="1" applyAlignment="1">
      <alignment horizontal="center" vertical="top" wrapText="1"/>
    </xf>
    <xf numFmtId="0" fontId="21" fillId="37" borderId="10" xfId="0" applyNumberFormat="1" applyFont="1" applyFill="1" applyBorder="1" applyAlignment="1">
      <alignment horizontal="center"/>
    </xf>
    <xf numFmtId="187" fontId="21" fillId="37" borderId="10" xfId="0" applyNumberFormat="1" applyFont="1" applyFill="1" applyBorder="1" applyAlignment="1">
      <alignment horizontal="center"/>
    </xf>
    <xf numFmtId="0" fontId="21" fillId="37" borderId="10" xfId="0" applyFont="1" applyFill="1" applyBorder="1"/>
    <xf numFmtId="0" fontId="21" fillId="37" borderId="49" xfId="0" applyFont="1" applyFill="1" applyBorder="1" applyAlignment="1">
      <alignment horizontal="center"/>
    </xf>
    <xf numFmtId="15" fontId="21" fillId="37" borderId="50" xfId="0" applyNumberFormat="1" applyFont="1" applyFill="1" applyBorder="1" applyAlignment="1">
      <alignment horizontal="center"/>
    </xf>
    <xf numFmtId="188" fontId="21" fillId="37" borderId="10" xfId="1" applyNumberFormat="1" applyFont="1" applyFill="1" applyBorder="1" applyAlignment="1">
      <alignment vertical="justify" wrapText="1"/>
    </xf>
    <xf numFmtId="0" fontId="21" fillId="37" borderId="10" xfId="0" applyFont="1" applyFill="1" applyBorder="1" applyAlignment="1">
      <alignment horizontal="center"/>
    </xf>
    <xf numFmtId="0" fontId="21" fillId="37" borderId="5" xfId="0" applyFont="1" applyFill="1" applyBorder="1" applyAlignment="1">
      <alignment horizontal="left" vertical="top" wrapText="1"/>
    </xf>
    <xf numFmtId="49" fontId="21" fillId="37" borderId="6" xfId="0" applyNumberFormat="1" applyFont="1" applyFill="1" applyBorder="1" applyAlignment="1">
      <alignment horizontal="center" vertical="top" wrapText="1"/>
    </xf>
    <xf numFmtId="0" fontId="21" fillId="37" borderId="6" xfId="0" applyFont="1" applyFill="1" applyBorder="1" applyAlignment="1">
      <alignment vertical="top" wrapText="1"/>
    </xf>
    <xf numFmtId="0" fontId="21" fillId="37" borderId="47" xfId="0" applyFont="1" applyFill="1" applyBorder="1" applyAlignment="1">
      <alignment horizontal="center" vertical="top" wrapText="1"/>
    </xf>
    <xf numFmtId="188" fontId="21" fillId="37" borderId="28" xfId="1" applyNumberFormat="1" applyFont="1" applyFill="1" applyBorder="1" applyAlignment="1">
      <alignment vertical="top" wrapText="1"/>
    </xf>
    <xf numFmtId="43" fontId="43" fillId="28" borderId="0" xfId="1" applyFont="1" applyFill="1" applyBorder="1"/>
    <xf numFmtId="43" fontId="43" fillId="27" borderId="0" xfId="1" applyFont="1" applyFill="1" applyBorder="1"/>
    <xf numFmtId="0" fontId="46" fillId="28" borderId="33" xfId="0" applyFont="1" applyFill="1" applyBorder="1"/>
    <xf numFmtId="49" fontId="44" fillId="0" borderId="0" xfId="0" applyNumberFormat="1" applyFont="1" applyFill="1"/>
    <xf numFmtId="43" fontId="44" fillId="0" borderId="0" xfId="1" applyFont="1" applyFill="1"/>
    <xf numFmtId="0" fontId="44" fillId="0" borderId="0" xfId="0" applyFont="1" applyFill="1"/>
    <xf numFmtId="187" fontId="21" fillId="0" borderId="0" xfId="0" applyNumberFormat="1" applyFont="1" applyFill="1" applyBorder="1" applyAlignment="1">
      <alignment horizontal="right"/>
    </xf>
    <xf numFmtId="187" fontId="24" fillId="0" borderId="0" xfId="0" applyNumberFormat="1" applyFont="1" applyFill="1" applyBorder="1" applyAlignme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87" fontId="24" fillId="0" borderId="0" xfId="0" applyNumberFormat="1" applyFont="1" applyFill="1" applyBorder="1" applyAlignment="1">
      <alignment horizontal="right"/>
    </xf>
    <xf numFmtId="187" fontId="45" fillId="0" borderId="0" xfId="0" applyNumberFormat="1" applyFont="1" applyFill="1" applyBorder="1" applyAlignment="1">
      <alignment horizontal="center"/>
    </xf>
    <xf numFmtId="187" fontId="23" fillId="0" borderId="5" xfId="0" applyNumberFormat="1" applyFont="1" applyFill="1" applyBorder="1"/>
    <xf numFmtId="187" fontId="22" fillId="0" borderId="0" xfId="0" applyNumberFormat="1" applyFont="1" applyFill="1"/>
    <xf numFmtId="43" fontId="24" fillId="0" borderId="61" xfId="1" applyFont="1" applyFill="1" applyBorder="1"/>
    <xf numFmtId="43" fontId="24" fillId="0" borderId="34" xfId="1" applyFont="1" applyFill="1" applyBorder="1"/>
    <xf numFmtId="43" fontId="24" fillId="0" borderId="61" xfId="1" applyFont="1" applyBorder="1"/>
    <xf numFmtId="43" fontId="24" fillId="0" borderId="5" xfId="1" applyFont="1" applyFill="1" applyBorder="1" applyAlignment="1">
      <alignment horizontal="center"/>
    </xf>
    <xf numFmtId="43" fontId="24" fillId="0" borderId="5" xfId="1" applyFont="1" applyBorder="1"/>
    <xf numFmtId="43" fontId="24" fillId="0" borderId="34" xfId="1" applyFont="1" applyBorder="1"/>
    <xf numFmtId="43" fontId="24" fillId="0" borderId="34" xfId="1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43" fontId="24" fillId="35" borderId="46" xfId="1" applyFont="1" applyFill="1" applyBorder="1"/>
    <xf numFmtId="190" fontId="24" fillId="35" borderId="44" xfId="46" applyNumberFormat="1" applyFont="1" applyFill="1" applyBorder="1"/>
    <xf numFmtId="190" fontId="24" fillId="35" borderId="46" xfId="46" applyNumberFormat="1" applyFont="1" applyFill="1" applyBorder="1"/>
    <xf numFmtId="190" fontId="24" fillId="35" borderId="50" xfId="46" applyNumberFormat="1" applyFont="1" applyFill="1" applyBorder="1"/>
    <xf numFmtId="190" fontId="24" fillId="0" borderId="44" xfId="46" applyNumberFormat="1" applyFont="1" applyFill="1" applyBorder="1"/>
    <xf numFmtId="43" fontId="24" fillId="0" borderId="46" xfId="1" applyFont="1" applyFill="1" applyBorder="1"/>
    <xf numFmtId="190" fontId="24" fillId="0" borderId="46" xfId="46" applyNumberFormat="1" applyFont="1" applyFill="1" applyBorder="1"/>
    <xf numFmtId="190" fontId="24" fillId="0" borderId="50" xfId="46" applyNumberFormat="1" applyFont="1" applyFill="1" applyBorder="1"/>
    <xf numFmtId="43" fontId="24" fillId="0" borderId="26" xfId="1" applyFont="1" applyFill="1" applyBorder="1"/>
    <xf numFmtId="9" fontId="23" fillId="0" borderId="34" xfId="0" applyNumberFormat="1" applyFont="1" applyFill="1" applyBorder="1" applyAlignment="1">
      <alignment horizontal="center" vertical="top" wrapText="1"/>
    </xf>
    <xf numFmtId="9" fontId="37" fillId="0" borderId="34" xfId="0" applyNumberFormat="1" applyFont="1" applyFill="1" applyBorder="1" applyAlignment="1">
      <alignment horizontal="center" vertical="top" wrapText="1"/>
    </xf>
    <xf numFmtId="9" fontId="37" fillId="0" borderId="35" xfId="0" applyNumberFormat="1" applyFont="1" applyFill="1" applyBorder="1" applyAlignment="1">
      <alignment horizontal="center" vertical="top" wrapText="1"/>
    </xf>
    <xf numFmtId="0" fontId="35" fillId="0" borderId="0" xfId="0" applyFont="1" applyFill="1"/>
    <xf numFmtId="0" fontId="37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43" fontId="37" fillId="0" borderId="0" xfId="1" applyFont="1" applyFill="1" applyBorder="1"/>
    <xf numFmtId="43" fontId="23" fillId="0" borderId="36" xfId="1" applyFont="1" applyFill="1" applyBorder="1" applyAlignment="1">
      <alignment horizontal="center" vertical="top" wrapText="1"/>
    </xf>
    <xf numFmtId="43" fontId="35" fillId="0" borderId="30" xfId="1" applyFont="1" applyFill="1" applyBorder="1"/>
    <xf numFmtId="190" fontId="24" fillId="0" borderId="5" xfId="46" applyNumberFormat="1" applyFont="1" applyFill="1" applyBorder="1"/>
    <xf numFmtId="0" fontId="46" fillId="28" borderId="0" xfId="0" applyFont="1" applyFill="1" applyBorder="1"/>
    <xf numFmtId="0" fontId="44" fillId="27" borderId="0" xfId="0" applyFont="1" applyFill="1" applyBorder="1"/>
    <xf numFmtId="43" fontId="24" fillId="0" borderId="0" xfId="1" applyFont="1" applyFill="1" applyBorder="1"/>
    <xf numFmtId="0" fontId="20" fillId="28" borderId="0" xfId="0" applyFont="1" applyFill="1" applyBorder="1" applyAlignment="1">
      <alignment horizontal="center"/>
    </xf>
    <xf numFmtId="0" fontId="20" fillId="28" borderId="0" xfId="0" applyFont="1" applyFill="1" applyBorder="1"/>
    <xf numFmtId="0" fontId="33" fillId="28" borderId="0" xfId="0" applyFont="1" applyFill="1" applyBorder="1" applyAlignment="1">
      <alignment horizontal="right"/>
    </xf>
    <xf numFmtId="0" fontId="40" fillId="28" borderId="0" xfId="0" applyFont="1" applyFill="1" applyBorder="1" applyAlignment="1"/>
    <xf numFmtId="0" fontId="24" fillId="28" borderId="0" xfId="0" applyFont="1" applyFill="1" applyBorder="1" applyAlignment="1">
      <alignment horizontal="center"/>
    </xf>
    <xf numFmtId="43" fontId="23" fillId="0" borderId="66" xfId="1" applyFont="1" applyFill="1" applyBorder="1" applyAlignment="1">
      <alignment horizontal="center" vertical="top" wrapText="1"/>
    </xf>
    <xf numFmtId="43" fontId="35" fillId="0" borderId="11" xfId="1" applyFont="1" applyFill="1" applyBorder="1"/>
    <xf numFmtId="43" fontId="24" fillId="0" borderId="10" xfId="1" applyFont="1" applyFill="1" applyBorder="1"/>
    <xf numFmtId="43" fontId="35" fillId="0" borderId="70" xfId="1" applyFont="1" applyFill="1" applyBorder="1"/>
    <xf numFmtId="0" fontId="44" fillId="27" borderId="66" xfId="0" applyFont="1" applyFill="1" applyBorder="1"/>
    <xf numFmtId="0" fontId="44" fillId="27" borderId="68" xfId="0" applyFont="1" applyFill="1" applyBorder="1"/>
    <xf numFmtId="43" fontId="23" fillId="27" borderId="68" xfId="1" applyFont="1" applyFill="1" applyBorder="1" applyAlignment="1">
      <alignment horizontal="center"/>
    </xf>
    <xf numFmtId="43" fontId="24" fillId="27" borderId="68" xfId="1" applyFont="1" applyFill="1" applyBorder="1"/>
    <xf numFmtId="43" fontId="24" fillId="27" borderId="69" xfId="1" applyFont="1" applyFill="1" applyBorder="1"/>
    <xf numFmtId="43" fontId="24" fillId="0" borderId="6" xfId="1" applyFont="1" applyFill="1" applyBorder="1"/>
    <xf numFmtId="10" fontId="24" fillId="0" borderId="6" xfId="46" applyNumberFormat="1" applyFont="1" applyFill="1" applyBorder="1"/>
    <xf numFmtId="43" fontId="24" fillId="0" borderId="72" xfId="1" applyFont="1" applyFill="1" applyBorder="1"/>
    <xf numFmtId="43" fontId="23" fillId="34" borderId="73" xfId="1" applyFont="1" applyFill="1" applyBorder="1" applyAlignment="1">
      <alignment horizontal="center"/>
    </xf>
    <xf numFmtId="10" fontId="23" fillId="34" borderId="73" xfId="46" applyNumberFormat="1" applyFont="1" applyFill="1" applyBorder="1" applyAlignment="1">
      <alignment horizontal="center"/>
    </xf>
    <xf numFmtId="43" fontId="24" fillId="0" borderId="73" xfId="1" applyFont="1" applyFill="1" applyBorder="1"/>
    <xf numFmtId="9" fontId="24" fillId="0" borderId="73" xfId="46" applyFont="1" applyFill="1" applyBorder="1"/>
    <xf numFmtId="43" fontId="24" fillId="0" borderId="71" xfId="1" applyFont="1" applyFill="1" applyBorder="1"/>
    <xf numFmtId="190" fontId="24" fillId="0" borderId="6" xfId="46" applyNumberFormat="1" applyFont="1" applyFill="1" applyBorder="1"/>
    <xf numFmtId="43" fontId="23" fillId="0" borderId="73" xfId="1" applyFont="1" applyFill="1" applyBorder="1"/>
    <xf numFmtId="43" fontId="23" fillId="26" borderId="73" xfId="1" applyFont="1" applyFill="1" applyBorder="1" applyAlignment="1">
      <alignment horizontal="center"/>
    </xf>
    <xf numFmtId="10" fontId="23" fillId="26" borderId="73" xfId="46" applyNumberFormat="1" applyFont="1" applyFill="1" applyBorder="1" applyAlignment="1">
      <alignment horizontal="right"/>
    </xf>
    <xf numFmtId="190" fontId="24" fillId="0" borderId="73" xfId="46" applyNumberFormat="1" applyFont="1" applyFill="1" applyBorder="1"/>
    <xf numFmtId="43" fontId="24" fillId="0" borderId="0" xfId="1" applyFont="1" applyFill="1" applyBorder="1" applyAlignment="1">
      <alignment horizontal="left"/>
    </xf>
    <xf numFmtId="43" fontId="24" fillId="0" borderId="0" xfId="1" applyFont="1" applyFill="1" applyBorder="1" applyAlignment="1">
      <alignment horizontal="center"/>
    </xf>
    <xf numFmtId="0" fontId="39" fillId="0" borderId="0" xfId="0" applyFont="1" applyFill="1" applyBorder="1" applyAlignment="1"/>
    <xf numFmtId="0" fontId="49" fillId="38" borderId="66" xfId="0" applyFont="1" applyFill="1" applyBorder="1"/>
    <xf numFmtId="0" fontId="49" fillId="38" borderId="68" xfId="0" applyFont="1" applyFill="1" applyBorder="1"/>
    <xf numFmtId="43" fontId="51" fillId="38" borderId="68" xfId="1" applyFont="1" applyFill="1" applyBorder="1" applyAlignment="1">
      <alignment horizontal="center"/>
    </xf>
    <xf numFmtId="43" fontId="52" fillId="38" borderId="68" xfId="1" applyFont="1" applyFill="1" applyBorder="1"/>
    <xf numFmtId="0" fontId="53" fillId="38" borderId="68" xfId="0" applyFont="1" applyFill="1" applyBorder="1" applyAlignment="1"/>
    <xf numFmtId="43" fontId="52" fillId="38" borderId="69" xfId="1" applyFont="1" applyFill="1" applyBorder="1"/>
    <xf numFmtId="43" fontId="37" fillId="0" borderId="70" xfId="1" applyFont="1" applyFill="1" applyBorder="1"/>
    <xf numFmtId="43" fontId="23" fillId="29" borderId="73" xfId="1" applyFont="1" applyFill="1" applyBorder="1" applyAlignment="1">
      <alignment horizontal="center"/>
    </xf>
    <xf numFmtId="10" fontId="23" fillId="29" borderId="73" xfId="46" applyNumberFormat="1" applyFont="1" applyFill="1" applyBorder="1" applyAlignment="1">
      <alignment horizontal="center"/>
    </xf>
    <xf numFmtId="43" fontId="24" fillId="29" borderId="73" xfId="1" applyFont="1" applyFill="1" applyBorder="1"/>
    <xf numFmtId="43" fontId="24" fillId="0" borderId="43" xfId="1" applyFont="1" applyFill="1" applyBorder="1"/>
    <xf numFmtId="43" fontId="24" fillId="0" borderId="45" xfId="1" applyFont="1" applyFill="1" applyBorder="1"/>
    <xf numFmtId="43" fontId="24" fillId="0" borderId="47" xfId="1" applyFont="1" applyFill="1" applyBorder="1"/>
    <xf numFmtId="190" fontId="24" fillId="0" borderId="42" xfId="46" applyNumberFormat="1" applyFont="1" applyFill="1" applyBorder="1"/>
    <xf numFmtId="43" fontId="24" fillId="0" borderId="74" xfId="1" applyFont="1" applyFill="1" applyBorder="1"/>
    <xf numFmtId="9" fontId="23" fillId="0" borderId="75" xfId="46" applyFont="1" applyFill="1" applyBorder="1" applyAlignment="1">
      <alignment horizontal="center"/>
    </xf>
    <xf numFmtId="43" fontId="24" fillId="27" borderId="76" xfId="1" applyFont="1" applyFill="1" applyBorder="1"/>
    <xf numFmtId="43" fontId="24" fillId="27" borderId="77" xfId="1" applyFont="1" applyFill="1" applyBorder="1"/>
    <xf numFmtId="190" fontId="24" fillId="0" borderId="48" xfId="46" applyNumberFormat="1" applyFont="1" applyFill="1" applyBorder="1"/>
    <xf numFmtId="190" fontId="24" fillId="0" borderId="75" xfId="46" applyNumberFormat="1" applyFont="1" applyFill="1" applyBorder="1"/>
    <xf numFmtId="43" fontId="52" fillId="38" borderId="76" xfId="1" applyFont="1" applyFill="1" applyBorder="1"/>
    <xf numFmtId="43" fontId="52" fillId="38" borderId="77" xfId="1" applyFont="1" applyFill="1" applyBorder="1"/>
    <xf numFmtId="43" fontId="24" fillId="0" borderId="48" xfId="1" applyFont="1" applyFill="1" applyBorder="1"/>
    <xf numFmtId="43" fontId="34" fillId="35" borderId="60" xfId="1" applyFont="1" applyFill="1" applyBorder="1"/>
    <xf numFmtId="43" fontId="24" fillId="35" borderId="26" xfId="1" applyFont="1" applyFill="1" applyBorder="1"/>
    <xf numFmtId="43" fontId="24" fillId="35" borderId="27" xfId="1" applyFont="1" applyFill="1" applyBorder="1"/>
    <xf numFmtId="43" fontId="23" fillId="34" borderId="78" xfId="1" applyFont="1" applyFill="1" applyBorder="1" applyAlignment="1">
      <alignment horizontal="center"/>
    </xf>
    <xf numFmtId="43" fontId="24" fillId="27" borderId="26" xfId="1" applyFont="1" applyFill="1" applyBorder="1"/>
    <xf numFmtId="43" fontId="24" fillId="27" borderId="27" xfId="1" applyFont="1" applyFill="1" applyBorder="1"/>
    <xf numFmtId="43" fontId="23" fillId="26" borderId="78" xfId="1" applyFont="1" applyFill="1" applyBorder="1" applyAlignment="1">
      <alignment horizontal="center"/>
    </xf>
    <xf numFmtId="0" fontId="53" fillId="38" borderId="79" xfId="0" applyFont="1" applyFill="1" applyBorder="1" applyAlignment="1"/>
    <xf numFmtId="43" fontId="24" fillId="32" borderId="26" xfId="1" applyFont="1" applyFill="1" applyBorder="1"/>
    <xf numFmtId="43" fontId="24" fillId="32" borderId="27" xfId="1" applyFont="1" applyFill="1" applyBorder="1"/>
    <xf numFmtId="43" fontId="24" fillId="29" borderId="78" xfId="1" applyFont="1" applyFill="1" applyBorder="1"/>
    <xf numFmtId="190" fontId="24" fillId="35" borderId="42" xfId="46" applyNumberFormat="1" applyFont="1" applyFill="1" applyBorder="1"/>
    <xf numFmtId="9" fontId="23" fillId="34" borderId="75" xfId="46" applyFont="1" applyFill="1" applyBorder="1" applyAlignment="1">
      <alignment horizontal="center"/>
    </xf>
    <xf numFmtId="0" fontId="40" fillId="27" borderId="77" xfId="0" applyFont="1" applyFill="1" applyBorder="1" applyAlignment="1">
      <alignment horizontal="center"/>
    </xf>
    <xf numFmtId="190" fontId="24" fillId="27" borderId="46" xfId="46" applyNumberFormat="1" applyFont="1" applyFill="1" applyBorder="1"/>
    <xf numFmtId="190" fontId="24" fillId="27" borderId="48" xfId="46" applyNumberFormat="1" applyFont="1" applyFill="1" applyBorder="1"/>
    <xf numFmtId="190" fontId="23" fillId="26" borderId="75" xfId="46" applyNumberFormat="1" applyFont="1" applyFill="1" applyBorder="1" applyAlignment="1">
      <alignment horizontal="center"/>
    </xf>
    <xf numFmtId="0" fontId="53" fillId="38" borderId="77" xfId="0" applyFont="1" applyFill="1" applyBorder="1" applyAlignment="1"/>
    <xf numFmtId="43" fontId="24" fillId="32" borderId="46" xfId="1" applyFont="1" applyFill="1" applyBorder="1"/>
    <xf numFmtId="43" fontId="24" fillId="32" borderId="48" xfId="1" applyFont="1" applyFill="1" applyBorder="1"/>
    <xf numFmtId="43" fontId="24" fillId="0" borderId="27" xfId="1" applyFont="1" applyFill="1" applyBorder="1"/>
    <xf numFmtId="43" fontId="24" fillId="0" borderId="78" xfId="1" applyFont="1" applyFill="1" applyBorder="1"/>
    <xf numFmtId="43" fontId="24" fillId="27" borderId="79" xfId="1" applyFont="1" applyFill="1" applyBorder="1"/>
    <xf numFmtId="43" fontId="24" fillId="0" borderId="78" xfId="1" applyNumberFormat="1" applyFont="1" applyFill="1" applyBorder="1"/>
    <xf numFmtId="43" fontId="52" fillId="38" borderId="79" xfId="1" applyFont="1" applyFill="1" applyBorder="1"/>
    <xf numFmtId="43" fontId="23" fillId="27" borderId="79" xfId="1" applyFont="1" applyFill="1" applyBorder="1" applyAlignment="1">
      <alignment horizontal="center"/>
    </xf>
    <xf numFmtId="43" fontId="51" fillId="38" borderId="79" xfId="1" applyFont="1" applyFill="1" applyBorder="1" applyAlignment="1">
      <alignment horizontal="center"/>
    </xf>
    <xf numFmtId="43" fontId="23" fillId="29" borderId="78" xfId="1" applyFont="1" applyFill="1" applyBorder="1" applyAlignment="1">
      <alignment horizontal="center"/>
    </xf>
    <xf numFmtId="190" fontId="23" fillId="34" borderId="75" xfId="46" applyNumberFormat="1" applyFont="1" applyFill="1" applyBorder="1" applyAlignment="1">
      <alignment horizontal="center"/>
    </xf>
    <xf numFmtId="190" fontId="23" fillId="27" borderId="77" xfId="1" applyNumberFormat="1" applyFont="1" applyFill="1" applyBorder="1" applyAlignment="1">
      <alignment horizontal="center"/>
    </xf>
    <xf numFmtId="43" fontId="51" fillId="38" borderId="77" xfId="1" applyFont="1" applyFill="1" applyBorder="1" applyAlignment="1">
      <alignment horizontal="center"/>
    </xf>
    <xf numFmtId="9" fontId="24" fillId="32" borderId="46" xfId="46" applyFont="1" applyFill="1" applyBorder="1"/>
    <xf numFmtId="9" fontId="24" fillId="32" borderId="48" xfId="46" applyFont="1" applyFill="1" applyBorder="1"/>
    <xf numFmtId="9" fontId="23" fillId="29" borderId="75" xfId="46" applyFont="1" applyFill="1" applyBorder="1" applyAlignment="1">
      <alignment horizontal="center"/>
    </xf>
    <xf numFmtId="9" fontId="24" fillId="29" borderId="75" xfId="46" applyFont="1" applyFill="1" applyBorder="1"/>
    <xf numFmtId="9" fontId="24" fillId="0" borderId="75" xfId="46" applyFont="1" applyFill="1" applyBorder="1"/>
    <xf numFmtId="43" fontId="54" fillId="0" borderId="30" xfId="1" applyFont="1" applyFill="1" applyBorder="1"/>
    <xf numFmtId="43" fontId="54" fillId="0" borderId="70" xfId="1" applyFont="1" applyFill="1" applyBorder="1"/>
    <xf numFmtId="9" fontId="32" fillId="0" borderId="0" xfId="46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9" fontId="24" fillId="0" borderId="0" xfId="46" applyFont="1" applyBorder="1" applyAlignment="1">
      <alignment horizontal="center"/>
    </xf>
    <xf numFmtId="9" fontId="23" fillId="0" borderId="0" xfId="46" applyFont="1" applyBorder="1" applyAlignment="1">
      <alignment horizontal="center" vertical="top" wrapText="1"/>
    </xf>
    <xf numFmtId="9" fontId="24" fillId="0" borderId="0" xfId="46" applyFont="1" applyBorder="1"/>
    <xf numFmtId="9" fontId="21" fillId="0" borderId="0" xfId="46" applyFont="1" applyBorder="1" applyAlignment="1">
      <alignment horizontal="left" vertical="top"/>
    </xf>
    <xf numFmtId="0" fontId="24" fillId="0" borderId="0" xfId="46" applyNumberFormat="1" applyFont="1" applyBorder="1"/>
    <xf numFmtId="9" fontId="23" fillId="29" borderId="0" xfId="46" applyFont="1" applyFill="1" applyBorder="1"/>
    <xf numFmtId="0" fontId="24" fillId="30" borderId="0" xfId="0" applyFont="1" applyFill="1" applyBorder="1"/>
    <xf numFmtId="0" fontId="24" fillId="30" borderId="0" xfId="0" applyFont="1" applyFill="1" applyBorder="1" applyAlignment="1">
      <alignment horizontal="left" wrapText="1" indent="4"/>
    </xf>
    <xf numFmtId="0" fontId="24" fillId="30" borderId="0" xfId="0" applyFont="1" applyFill="1" applyBorder="1" applyAlignment="1">
      <alignment horizontal="left" indent="4"/>
    </xf>
    <xf numFmtId="0" fontId="23" fillId="28" borderId="0" xfId="0" applyFont="1" applyFill="1" applyBorder="1" applyAlignment="1">
      <alignment horizontal="right"/>
    </xf>
    <xf numFmtId="0" fontId="24" fillId="26" borderId="0" xfId="0" applyFont="1" applyFill="1" applyBorder="1"/>
    <xf numFmtId="0" fontId="24" fillId="26" borderId="0" xfId="0" applyFont="1" applyFill="1" applyBorder="1" applyAlignment="1">
      <alignment horizontal="left" wrapText="1" indent="4"/>
    </xf>
    <xf numFmtId="0" fontId="24" fillId="26" borderId="0" xfId="0" applyFont="1" applyFill="1" applyBorder="1" applyAlignment="1">
      <alignment horizontal="left" indent="4"/>
    </xf>
    <xf numFmtId="0" fontId="23" fillId="27" borderId="0" xfId="0" applyFont="1" applyFill="1" applyBorder="1" applyAlignment="1">
      <alignment horizontal="right"/>
    </xf>
    <xf numFmtId="0" fontId="33" fillId="27" borderId="0" xfId="0" applyFont="1" applyFill="1" applyBorder="1" applyAlignment="1">
      <alignment horizontal="right"/>
    </xf>
    <xf numFmtId="0" fontId="24" fillId="0" borderId="0" xfId="0" applyFont="1" applyBorder="1" applyAlignment="1">
      <alignment horizontal="right"/>
    </xf>
    <xf numFmtId="0" fontId="44" fillId="29" borderId="0" xfId="0" applyFont="1" applyFill="1" applyBorder="1"/>
    <xf numFmtId="0" fontId="24" fillId="32" borderId="0" xfId="0" applyFont="1" applyFill="1" applyBorder="1"/>
    <xf numFmtId="0" fontId="24" fillId="32" borderId="0" xfId="0" applyFont="1" applyFill="1" applyBorder="1" applyAlignment="1">
      <alignment horizontal="left" wrapText="1" indent="4"/>
    </xf>
    <xf numFmtId="0" fontId="24" fillId="32" borderId="0" xfId="0" applyFont="1" applyFill="1" applyBorder="1" applyAlignment="1">
      <alignment horizontal="left" indent="4"/>
    </xf>
    <xf numFmtId="0" fontId="23" fillId="29" borderId="0" xfId="0" applyFont="1" applyFill="1" applyBorder="1" applyAlignment="1">
      <alignment horizontal="right"/>
    </xf>
    <xf numFmtId="0" fontId="33" fillId="29" borderId="0" xfId="0" applyFont="1" applyFill="1" applyBorder="1" applyAlignment="1">
      <alignment horizontal="right"/>
    </xf>
    <xf numFmtId="43" fontId="43" fillId="29" borderId="0" xfId="1" applyFont="1" applyFill="1" applyBorder="1"/>
    <xf numFmtId="43" fontId="24" fillId="39" borderId="5" xfId="1" applyFont="1" applyFill="1" applyBorder="1"/>
    <xf numFmtId="10" fontId="24" fillId="39" borderId="5" xfId="46" applyNumberFormat="1" applyFont="1" applyFill="1" applyBorder="1"/>
    <xf numFmtId="43" fontId="24" fillId="39" borderId="6" xfId="1" applyFont="1" applyFill="1" applyBorder="1"/>
    <xf numFmtId="10" fontId="24" fillId="39" borderId="6" xfId="46" applyNumberFormat="1" applyFont="1" applyFill="1" applyBorder="1"/>
    <xf numFmtId="43" fontId="24" fillId="28" borderId="10" xfId="1" applyFont="1" applyFill="1" applyBorder="1"/>
    <xf numFmtId="190" fontId="24" fillId="28" borderId="10" xfId="46" applyNumberFormat="1" applyFont="1" applyFill="1" applyBorder="1"/>
    <xf numFmtId="43" fontId="24" fillId="28" borderId="5" xfId="1" applyFont="1" applyFill="1" applyBorder="1"/>
    <xf numFmtId="9" fontId="24" fillId="28" borderId="5" xfId="46" applyFont="1" applyFill="1" applyBorder="1"/>
    <xf numFmtId="10" fontId="24" fillId="28" borderId="5" xfId="46" applyNumberFormat="1" applyFont="1" applyFill="1" applyBorder="1"/>
    <xf numFmtId="43" fontId="24" fillId="28" borderId="6" xfId="1" applyFont="1" applyFill="1" applyBorder="1"/>
    <xf numFmtId="10" fontId="24" fillId="28" borderId="6" xfId="46" applyNumberFormat="1" applyFont="1" applyFill="1" applyBorder="1"/>
    <xf numFmtId="43" fontId="24" fillId="40" borderId="5" xfId="1" applyFont="1" applyFill="1" applyBorder="1"/>
    <xf numFmtId="10" fontId="24" fillId="40" borderId="5" xfId="46" applyNumberFormat="1" applyFont="1" applyFill="1" applyBorder="1"/>
    <xf numFmtId="43" fontId="24" fillId="40" borderId="5" xfId="1" applyFont="1" applyFill="1" applyBorder="1" applyAlignment="1">
      <alignment horizontal="right"/>
    </xf>
    <xf numFmtId="43" fontId="24" fillId="40" borderId="6" xfId="1" applyFont="1" applyFill="1" applyBorder="1" applyAlignment="1">
      <alignment horizontal="right"/>
    </xf>
    <xf numFmtId="10" fontId="24" fillId="40" borderId="6" xfId="46" applyNumberFormat="1" applyFont="1" applyFill="1" applyBorder="1"/>
    <xf numFmtId="10" fontId="24" fillId="0" borderId="0" xfId="46" applyNumberFormat="1" applyFont="1" applyBorder="1"/>
    <xf numFmtId="10" fontId="21" fillId="0" borderId="0" xfId="46" applyNumberFormat="1" applyFont="1" applyBorder="1" applyAlignment="1">
      <alignment horizontal="left" vertical="top"/>
    </xf>
    <xf numFmtId="10" fontId="23" fillId="29" borderId="0" xfId="46" applyNumberFormat="1" applyFont="1" applyFill="1" applyBorder="1"/>
    <xf numFmtId="10" fontId="24" fillId="31" borderId="0" xfId="46" applyNumberFormat="1" applyFont="1" applyFill="1"/>
    <xf numFmtId="0" fontId="21" fillId="37" borderId="0" xfId="0" applyFont="1" applyFill="1" applyAlignment="1">
      <alignment vertical="top" wrapText="1"/>
    </xf>
    <xf numFmtId="43" fontId="35" fillId="0" borderId="0" xfId="0" applyNumberFormat="1" applyFont="1" applyFill="1"/>
    <xf numFmtId="0" fontId="36" fillId="0" borderId="0" xfId="0" applyNumberFormat="1" applyFont="1" applyFill="1" applyAlignment="1">
      <alignment vertical="top"/>
    </xf>
    <xf numFmtId="49" fontId="22" fillId="0" borderId="2" xfId="0" applyNumberFormat="1" applyFont="1" applyFill="1" applyBorder="1" applyAlignment="1">
      <alignment horizontal="center" vertical="center"/>
    </xf>
    <xf numFmtId="49" fontId="22" fillId="0" borderId="4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43" fontId="22" fillId="0" borderId="2" xfId="1" applyFont="1" applyFill="1" applyBorder="1" applyAlignment="1">
      <alignment horizontal="center" vertical="center"/>
    </xf>
    <xf numFmtId="43" fontId="22" fillId="0" borderId="4" xfId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0" fontId="22" fillId="0" borderId="3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37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2" xfId="0" applyNumberFormat="1" applyFont="1" applyFill="1" applyBorder="1" applyAlignment="1">
      <alignment horizontal="center" vertical="center" wrapText="1"/>
    </xf>
    <xf numFmtId="0" fontId="22" fillId="0" borderId="4" xfId="0" applyNumberFormat="1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49" fontId="22" fillId="0" borderId="2" xfId="0" applyNumberFormat="1" applyFont="1" applyFill="1" applyBorder="1" applyAlignment="1">
      <alignment horizontal="center" vertical="center"/>
    </xf>
    <xf numFmtId="49" fontId="22" fillId="0" borderId="4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43" fontId="22" fillId="0" borderId="11" xfId="1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 wrapText="1"/>
    </xf>
    <xf numFmtId="187" fontId="22" fillId="0" borderId="2" xfId="0" applyNumberFormat="1" applyFont="1" applyFill="1" applyBorder="1" applyAlignment="1">
      <alignment horizontal="center" vertical="center"/>
    </xf>
    <xf numFmtId="187" fontId="22" fillId="0" borderId="11" xfId="0" applyNumberFormat="1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40" fillId="27" borderId="68" xfId="0" applyFont="1" applyFill="1" applyBorder="1" applyAlignment="1">
      <alignment horizontal="center"/>
    </xf>
    <xf numFmtId="0" fontId="40" fillId="27" borderId="79" xfId="0" applyFont="1" applyFill="1" applyBorder="1" applyAlignment="1">
      <alignment horizontal="center"/>
    </xf>
    <xf numFmtId="0" fontId="21" fillId="0" borderId="0" xfId="0" applyFont="1" applyBorder="1" applyAlignment="1">
      <alignment horizontal="left" vertical="top"/>
    </xf>
    <xf numFmtId="0" fontId="23" fillId="34" borderId="61" xfId="0" applyFont="1" applyFill="1" applyBorder="1" applyAlignment="1">
      <alignment horizontal="center" vertical="top" wrapText="1"/>
    </xf>
    <xf numFmtId="9" fontId="23" fillId="34" borderId="2" xfId="0" applyNumberFormat="1" applyFont="1" applyFill="1" applyBorder="1" applyAlignment="1">
      <alignment horizontal="center" vertical="top" wrapText="1"/>
    </xf>
    <xf numFmtId="9" fontId="23" fillId="0" borderId="23" xfId="0" applyNumberFormat="1" applyFont="1" applyFill="1" applyBorder="1" applyAlignment="1">
      <alignment horizontal="center" vertical="top" wrapText="1"/>
    </xf>
    <xf numFmtId="9" fontId="23" fillId="0" borderId="63" xfId="0" applyNumberFormat="1" applyFont="1" applyFill="1" applyBorder="1" applyAlignment="1">
      <alignment horizontal="center" vertical="top" wrapText="1"/>
    </xf>
    <xf numFmtId="9" fontId="23" fillId="0" borderId="65" xfId="0" applyNumberFormat="1" applyFont="1" applyFill="1" applyBorder="1" applyAlignment="1">
      <alignment horizontal="center" vertical="top" wrapText="1"/>
    </xf>
    <xf numFmtId="9" fontId="23" fillId="0" borderId="64" xfId="0" applyNumberFormat="1" applyFont="1" applyFill="1" applyBorder="1" applyAlignment="1">
      <alignment horizontal="center" vertical="top" wrapText="1"/>
    </xf>
    <xf numFmtId="9" fontId="23" fillId="34" borderId="4" xfId="0" applyNumberFormat="1" applyFont="1" applyFill="1" applyBorder="1" applyAlignment="1">
      <alignment horizontal="center" vertical="top" wrapText="1"/>
    </xf>
    <xf numFmtId="0" fontId="23" fillId="0" borderId="0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33" fillId="34" borderId="80" xfId="0" applyFont="1" applyFill="1" applyBorder="1" applyAlignment="1">
      <alignment horizontal="center" vertical="top" wrapText="1"/>
    </xf>
    <xf numFmtId="0" fontId="33" fillId="34" borderId="59" xfId="0" applyFont="1" applyFill="1" applyBorder="1" applyAlignment="1">
      <alignment horizontal="center" vertical="top" wrapText="1"/>
    </xf>
    <xf numFmtId="0" fontId="33" fillId="34" borderId="81" xfId="0" applyFont="1" applyFill="1" applyBorder="1" applyAlignment="1">
      <alignment horizontal="center" vertical="top" wrapText="1"/>
    </xf>
    <xf numFmtId="43" fontId="23" fillId="0" borderId="67" xfId="1" applyFont="1" applyFill="1" applyBorder="1" applyAlignment="1">
      <alignment horizontal="center" vertical="top" wrapText="1"/>
    </xf>
    <xf numFmtId="43" fontId="23" fillId="0" borderId="11" xfId="1" applyFont="1" applyFill="1" applyBorder="1" applyAlignment="1">
      <alignment horizontal="center" vertical="top" wrapText="1"/>
    </xf>
    <xf numFmtId="0" fontId="23" fillId="0" borderId="61" xfId="0" applyFont="1" applyFill="1" applyBorder="1" applyAlignment="1">
      <alignment horizontal="center" vertical="top" wrapText="1"/>
    </xf>
    <xf numFmtId="0" fontId="33" fillId="0" borderId="82" xfId="0" applyFont="1" applyFill="1" applyBorder="1" applyAlignment="1">
      <alignment horizontal="center" vertical="top" wrapText="1"/>
    </xf>
    <xf numFmtId="0" fontId="33" fillId="0" borderId="84" xfId="0" applyFont="1" applyFill="1" applyBorder="1" applyAlignment="1">
      <alignment horizontal="center" vertical="top" wrapText="1"/>
    </xf>
    <xf numFmtId="0" fontId="33" fillId="0" borderId="83" xfId="0" applyFont="1" applyFill="1" applyBorder="1" applyAlignment="1">
      <alignment horizontal="center" vertical="top" wrapText="1"/>
    </xf>
    <xf numFmtId="0" fontId="55" fillId="0" borderId="0" xfId="0" applyFont="1" applyFill="1" applyBorder="1" applyAlignment="1">
      <alignment horizontal="center"/>
    </xf>
    <xf numFmtId="0" fontId="33" fillId="34" borderId="82" xfId="0" applyFont="1" applyFill="1" applyBorder="1" applyAlignment="1">
      <alignment horizontal="center" vertical="top" wrapText="1"/>
    </xf>
    <xf numFmtId="0" fontId="33" fillId="34" borderId="84" xfId="0" applyFont="1" applyFill="1" applyBorder="1" applyAlignment="1">
      <alignment horizontal="center" vertical="top" wrapText="1"/>
    </xf>
    <xf numFmtId="0" fontId="33" fillId="34" borderId="83" xfId="0" applyFont="1" applyFill="1" applyBorder="1" applyAlignment="1">
      <alignment horizontal="center" vertical="top" wrapText="1"/>
    </xf>
    <xf numFmtId="0" fontId="23" fillId="0" borderId="26" xfId="0" applyFont="1" applyFill="1" applyBorder="1" applyAlignment="1">
      <alignment horizontal="center" vertical="top" wrapText="1"/>
    </xf>
    <xf numFmtId="0" fontId="23" fillId="0" borderId="85" xfId="0" applyFont="1" applyFill="1" applyBorder="1" applyAlignment="1">
      <alignment horizontal="center" vertical="top" wrapText="1"/>
    </xf>
    <xf numFmtId="0" fontId="33" fillId="0" borderId="80" xfId="0" applyFont="1" applyFill="1" applyBorder="1" applyAlignment="1">
      <alignment horizontal="center" vertical="top" wrapText="1"/>
    </xf>
    <xf numFmtId="0" fontId="33" fillId="0" borderId="59" xfId="0" applyFont="1" applyFill="1" applyBorder="1" applyAlignment="1">
      <alignment horizontal="center" vertical="top" wrapText="1"/>
    </xf>
    <xf numFmtId="0" fontId="33" fillId="0" borderId="86" xfId="0" applyFont="1" applyFill="1" applyBorder="1" applyAlignment="1">
      <alignment horizontal="center" vertical="top" wrapText="1"/>
    </xf>
    <xf numFmtId="187" fontId="24" fillId="0" borderId="0" xfId="0" applyNumberFormat="1" applyFont="1" applyFill="1" applyBorder="1" applyAlignment="1">
      <alignment horizontal="center"/>
    </xf>
    <xf numFmtId="187" fontId="48" fillId="0" borderId="0" xfId="0" applyNumberFormat="1" applyFont="1" applyFill="1" applyAlignment="1">
      <alignment horizontal="center"/>
    </xf>
    <xf numFmtId="0" fontId="46" fillId="0" borderId="0" xfId="0" applyFont="1" applyFill="1" applyBorder="1"/>
    <xf numFmtId="0" fontId="56" fillId="0" borderId="0" xfId="0" applyFont="1" applyBorder="1" applyAlignment="1">
      <alignment horizontal="center"/>
    </xf>
    <xf numFmtId="187" fontId="48" fillId="0" borderId="88" xfId="0" applyNumberFormat="1" applyFont="1" applyFill="1" applyBorder="1" applyAlignment="1">
      <alignment horizontal="center"/>
    </xf>
    <xf numFmtId="187" fontId="21" fillId="0" borderId="1" xfId="0" applyNumberFormat="1" applyFont="1" applyFill="1" applyBorder="1"/>
    <xf numFmtId="43" fontId="21" fillId="0" borderId="1" xfId="1" applyFont="1" applyFill="1" applyBorder="1"/>
    <xf numFmtId="49" fontId="21" fillId="0" borderId="0" xfId="0" applyNumberFormat="1" applyFont="1" applyFill="1" applyAlignment="1">
      <alignment vertical="top" wrapText="1"/>
    </xf>
    <xf numFmtId="43" fontId="21" fillId="0" borderId="0" xfId="1" applyFont="1" applyFill="1" applyAlignment="1">
      <alignment vertical="top" wrapText="1"/>
    </xf>
    <xf numFmtId="187" fontId="23" fillId="0" borderId="6" xfId="0" applyNumberFormat="1" applyFont="1" applyFill="1" applyBorder="1"/>
    <xf numFmtId="187" fontId="23" fillId="0" borderId="10" xfId="0" applyNumberFormat="1" applyFont="1" applyFill="1" applyBorder="1"/>
    <xf numFmtId="187" fontId="20" fillId="41" borderId="87" xfId="0" applyNumberFormat="1" applyFont="1" applyFill="1" applyBorder="1" applyAlignment="1">
      <alignment horizontal="center" vertical="top" wrapText="1"/>
    </xf>
    <xf numFmtId="0" fontId="20" fillId="41" borderId="87" xfId="0" applyFont="1" applyFill="1" applyBorder="1" applyAlignment="1">
      <alignment horizontal="center" vertical="top" wrapText="1"/>
    </xf>
    <xf numFmtId="43" fontId="20" fillId="41" borderId="87" xfId="1" applyFont="1" applyFill="1" applyBorder="1" applyAlignment="1">
      <alignment horizontal="center" vertical="top" wrapText="1"/>
    </xf>
    <xf numFmtId="43" fontId="22" fillId="41" borderId="87" xfId="0" applyNumberFormat="1" applyFont="1" applyFill="1" applyBorder="1"/>
    <xf numFmtId="187" fontId="27" fillId="0" borderId="0" xfId="0" applyNumberFormat="1" applyFont="1" applyFill="1" applyBorder="1" applyAlignment="1">
      <alignment horizontal="right"/>
    </xf>
    <xf numFmtId="187" fontId="21" fillId="0" borderId="1" xfId="0" applyNumberFormat="1" applyFont="1" applyFill="1" applyBorder="1" applyAlignment="1">
      <alignment horizontal="center"/>
    </xf>
    <xf numFmtId="0" fontId="24" fillId="0" borderId="1" xfId="0" applyFont="1" applyBorder="1"/>
    <xf numFmtId="187" fontId="23" fillId="41" borderId="62" xfId="0" applyNumberFormat="1" applyFont="1" applyFill="1" applyBorder="1" applyAlignment="1">
      <alignment horizontal="center"/>
    </xf>
    <xf numFmtId="43" fontId="23" fillId="41" borderId="62" xfId="1" applyFont="1" applyFill="1" applyBorder="1"/>
    <xf numFmtId="43" fontId="23" fillId="41" borderId="62" xfId="1" applyFont="1" applyFill="1" applyBorder="1" applyAlignment="1">
      <alignment horizontal="center"/>
    </xf>
    <xf numFmtId="0" fontId="23" fillId="41" borderId="62" xfId="0" applyFont="1" applyFill="1" applyBorder="1" applyAlignment="1">
      <alignment horizontal="center"/>
    </xf>
    <xf numFmtId="187" fontId="23" fillId="41" borderId="62" xfId="0" applyNumberFormat="1" applyFont="1" applyFill="1" applyBorder="1" applyAlignment="1">
      <alignment horizontal="right"/>
    </xf>
    <xf numFmtId="187" fontId="23" fillId="41" borderId="87" xfId="0" applyNumberFormat="1" applyFont="1" applyFill="1" applyBorder="1" applyAlignment="1">
      <alignment horizontal="right"/>
    </xf>
    <xf numFmtId="0" fontId="24" fillId="0" borderId="61" xfId="0" applyFont="1" applyBorder="1"/>
    <xf numFmtId="43" fontId="24" fillId="0" borderId="61" xfId="1" applyFont="1" applyFill="1" applyBorder="1" applyAlignment="1">
      <alignment horizontal="center"/>
    </xf>
    <xf numFmtId="187" fontId="24" fillId="0" borderId="5" xfId="0" applyNumberFormat="1" applyFont="1" applyFill="1" applyBorder="1"/>
    <xf numFmtId="187" fontId="24" fillId="0" borderId="34" xfId="0" applyNumberFormat="1" applyFont="1" applyFill="1" applyBorder="1"/>
    <xf numFmtId="187" fontId="27" fillId="0" borderId="0" xfId="0" applyNumberFormat="1" applyFont="1" applyFill="1" applyAlignment="1">
      <alignment horizontal="right"/>
    </xf>
    <xf numFmtId="0" fontId="24" fillId="0" borderId="1" xfId="0" applyFont="1" applyFill="1" applyBorder="1" applyAlignment="1">
      <alignment horizontal="center"/>
    </xf>
    <xf numFmtId="0" fontId="27" fillId="0" borderId="0" xfId="0" applyFont="1" applyBorder="1" applyAlignment="1">
      <alignment horizontal="right"/>
    </xf>
  </cellXfs>
  <cellStyles count="47">
    <cellStyle name="20% - ส่วนที่ถูกเน้น1" xfId="2"/>
    <cellStyle name="20% - ส่วนที่ถูกเน้น2" xfId="3"/>
    <cellStyle name="20% - ส่วนที่ถูกเน้น3" xfId="4"/>
    <cellStyle name="20% - ส่วนที่ถูกเน้น4" xfId="5"/>
    <cellStyle name="20% - ส่วนที่ถูกเน้น5" xfId="6"/>
    <cellStyle name="20% - ส่วนที่ถูกเน้น6" xfId="7"/>
    <cellStyle name="40% - ส่วนที่ถูกเน้น1" xfId="8"/>
    <cellStyle name="40% - ส่วนที่ถูกเน้น2" xfId="9"/>
    <cellStyle name="40% - ส่วนที่ถูกเน้น3" xfId="10"/>
    <cellStyle name="40% - ส่วนที่ถูกเน้น4" xfId="11"/>
    <cellStyle name="40% - ส่วนที่ถูกเน้น5" xfId="12"/>
    <cellStyle name="40% - ส่วนที่ถูกเน้น6" xfId="13"/>
    <cellStyle name="60% - ส่วนที่ถูกเน้น1" xfId="14"/>
    <cellStyle name="60% - ส่วนที่ถูกเน้น2" xfId="15"/>
    <cellStyle name="60% - ส่วนที่ถูกเน้น3" xfId="16"/>
    <cellStyle name="60% - ส่วนที่ถูกเน้น4" xfId="17"/>
    <cellStyle name="60% - ส่วนที่ถูกเน้น5" xfId="18"/>
    <cellStyle name="60% - ส่วนที่ถูกเน้น6" xfId="19"/>
    <cellStyle name="Comma" xfId="1" builtinId="3"/>
    <cellStyle name="Comma 2" xfId="44"/>
    <cellStyle name="Normal" xfId="0" builtinId="0"/>
    <cellStyle name="Normal 2" xfId="43"/>
    <cellStyle name="Normal 3" xfId="45"/>
    <cellStyle name="Percent" xfId="46" builtinId="5"/>
    <cellStyle name="การคำนวณ" xfId="20"/>
    <cellStyle name="ข้อความเตือน" xfId="21"/>
    <cellStyle name="ข้อความอธิบาย" xfId="22"/>
    <cellStyle name="ชื่อเรื่อง" xfId="23"/>
    <cellStyle name="เซลล์ตรวจสอบ" xfId="24"/>
    <cellStyle name="เซลล์ที่มีการเชื่อมโยง" xfId="25"/>
    <cellStyle name="ดี" xfId="26"/>
    <cellStyle name="ป้อนค่า" xfId="27"/>
    <cellStyle name="ปานกลาง" xfId="28"/>
    <cellStyle name="ผลรวม" xfId="29"/>
    <cellStyle name="แย่" xfId="30"/>
    <cellStyle name="ส่วนที่ถูกเน้น1" xfId="31"/>
    <cellStyle name="ส่วนที่ถูกเน้น2" xfId="32"/>
    <cellStyle name="ส่วนที่ถูกเน้น3" xfId="33"/>
    <cellStyle name="ส่วนที่ถูกเน้น4" xfId="34"/>
    <cellStyle name="ส่วนที่ถูกเน้น5" xfId="35"/>
    <cellStyle name="ส่วนที่ถูกเน้น6" xfId="36"/>
    <cellStyle name="แสดงผล" xfId="37"/>
    <cellStyle name="หมายเหตุ" xfId="38"/>
    <cellStyle name="หัวเรื่อง 1" xfId="39"/>
    <cellStyle name="หัวเรื่อง 2" xfId="40"/>
    <cellStyle name="หัวเรื่อง 3" xfId="41"/>
    <cellStyle name="หัวเรื่อง 4" xfId="42"/>
  </cellStyles>
  <dxfs count="1">
    <dxf>
      <font>
        <color rgb="FFFF0000"/>
      </font>
    </dxf>
  </dxfs>
  <tableStyles count="0" defaultTableStyle="TableStyleMedium2" defaultPivotStyle="PivotStyleLight16"/>
  <colors>
    <mruColors>
      <color rgb="FFCCFF66"/>
      <color rgb="FFCCFFCC"/>
      <color rgb="FFCCFF99"/>
      <color rgb="FFFFFFCC"/>
      <color rgb="FFFFFF99"/>
      <color rgb="FF99FF99"/>
      <color rgb="FFFFCC99"/>
      <color rgb="FFFFCC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34;&#3609;&#3585;&#3634;&#3619;&#3648;&#3591;&#3636;&#3609;&#3649;&#3621;&#3632;&#3610;&#3633;&#3597;&#3594;&#3637;/33.%20&#3591;&#3634;&#3609;&#3611;&#3619;&#3632;&#3592;&#3635;&#3623;&#3633;&#3609;&#3611;&#3637;&#3591;&#3610;%2051-&#3611;&#3633;&#3592;&#3592;&#3640;&#3610;&#3633;&#3609;/&#3611;&#3637;%2058/&#3648;&#3591;&#3636;&#3609;&#3591;&#3610;&#3611;&#3619;&#3632;&#3617;&#3634;&#3603;/&#3588;&#3640;&#3617;&#3648;&#3591;&#3636;&#3609;&#3591;&#3610;&#3611;&#3619;&#3632;&#3617;&#3634;&#3603;-5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T-USER" refreshedDate="42158.414393402774" createdVersion="4" refreshedVersion="4" minRefreshableVersion="3" recordCount="145">
  <cacheSource type="worksheet">
    <worksheetSource ref="D6:O151" sheet="สรุปแยกรายวิชา-งบปกติ"/>
  </cacheSource>
  <cacheFields count="12">
    <cacheField name="รหัสวิชา" numFmtId="0">
      <sharedItems containsBlank="1" count="19">
        <s v="โลหิตวิทยา"/>
        <s v="ส่วนกลาง"/>
        <s v="เวชศาสตร์ชุมชน"/>
        <s v="เคมีคลินิค"/>
        <s v="ส่วนกลาง MT 403"/>
        <s v="hematology"/>
        <s v="สนล."/>
        <s v="แบคทีเรียทางการแพทย์"/>
        <s v="จุลชีวิทยา"/>
        <s v="รายวิชาฝึกงานจุล"/>
        <s v="รายวิชาไวรัสวิทยา"/>
        <s v="ปรสิตวิทยาและกีฏวิทยาคลินิค"/>
        <s v="อ.ใหม่ 2 ท่าน"/>
        <s v="เวชศาสตร์บริการโลหิต"/>
        <s v="จุลทรรศน์ศาสตร์คลินิค"/>
        <s v="ธนาคารเลือด"/>
        <s v="เทคนิควินิจฉัยระดับโมเลกุล"/>
        <s v="แบคทีเรียวิทยาคลินิค"/>
        <m/>
      </sharedItems>
    </cacheField>
    <cacheField name="เลขที่ มอ" numFmtId="0">
      <sharedItems containsBlank="1" containsMixedTypes="1" containsNumber="1" containsInteger="1" minValue="11" maxValue="2862"/>
    </cacheField>
    <cacheField name="ลว." numFmtId="189">
      <sharedItems containsNonDate="0" containsDate="1" containsString="0" containsBlank="1" minDate="1957-11-28T00:00:00" maxDate="2558-05-28T00:00:00"/>
    </cacheField>
    <cacheField name="ใช้สอย" numFmtId="0">
      <sharedItems containsString="0" containsBlank="1" containsNumber="1" minValue="150" maxValue="28686"/>
    </cacheField>
    <cacheField name="วิทย์" numFmtId="0">
      <sharedItems containsString="0" containsBlank="1" containsNumber="1" minValue="818.5" maxValue="99000"/>
    </cacheField>
    <cacheField name="ค่าถ่ายเอกสารส่วนเกิน" numFmtId="0">
      <sharedItems containsString="0" containsBlank="1" containsNumber="1" minValue="5783" maxValue="29758"/>
    </cacheField>
    <cacheField name="สำนักงาน" numFmtId="0">
      <sharedItems containsString="0" containsBlank="1" containsNumber="1" minValue="44" maxValue="43312"/>
    </cacheField>
    <cacheField name="คอมฯ" numFmtId="0">
      <sharedItems containsString="0" containsBlank="1" containsNumber="1" containsInteger="1" minValue="1200" maxValue="6480"/>
    </cacheField>
    <cacheField name="ไฟฟ้า" numFmtId="0">
      <sharedItems containsString="0" containsBlank="1" containsNumber="1" containsInteger="1" minValue="3756" maxValue="3756"/>
    </cacheField>
    <cacheField name="เชื้อเพลิง" numFmtId="0">
      <sharedItems containsString="0" containsBlank="1" containsNumber="1" containsInteger="1" minValue="50" maxValue="130"/>
    </cacheField>
    <cacheField name="งานบ้านฯ" numFmtId="0">
      <sharedItems containsString="0" containsBlank="1" containsNumber="1" containsInteger="1" minValue="138" maxValue="8132"/>
    </cacheField>
    <cacheField name="อื่น ๆ " numFmtId="0">
      <sharedItems containsString="0" containsBlank="1" containsNumber="1" containsInteger="1" minValue="300" maxValue="17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MT-USER" refreshedDate="42158.422665740742" createdVersion="4" refreshedVersion="4" minRefreshableVersion="3" recordCount="27">
  <cacheSource type="worksheet">
    <worksheetSource ref="D5:N32" sheet="สรุปแยกรายวิชา-งบฝึกงาน"/>
  </cacheSource>
  <cacheFields count="11">
    <cacheField name="รหัสวิชา" numFmtId="0">
      <sharedItems containsBlank="1" count="8">
        <s v="ส่วนกลาง"/>
        <s v="รายวิชาฝึกงานจุลชีวิทยา"/>
        <s v="135-301, 135-211, 135-212"/>
        <s v="รายวิชาฝึกงานจุล"/>
        <s v="ภูมิคุ้มกันวิทยาคลินิก"/>
        <s v="ธนาคารเลือด"/>
        <s v="แบคทีเรียวิทยาคลินิค"/>
        <m/>
      </sharedItems>
    </cacheField>
    <cacheField name="เลขที่ มอ." numFmtId="0">
      <sharedItems containsString="0" containsBlank="1" containsNumber="1" containsInteger="1" minValue="144" maxValue="2642"/>
    </cacheField>
    <cacheField name="ลว." numFmtId="189">
      <sharedItems containsNonDate="0" containsDate="1" containsString="0" containsBlank="1" minDate="2557-10-16T00:00:00" maxDate="2558-05-02T00:00:00"/>
    </cacheField>
    <cacheField name="ใช้สอย" numFmtId="188">
      <sharedItems containsNonDate="0" containsString="0" containsBlank="1"/>
    </cacheField>
    <cacheField name="วิทย์" numFmtId="188">
      <sharedItems containsString="0" containsBlank="1" containsNumber="1" minValue="800" maxValue="98625"/>
    </cacheField>
    <cacheField name="สำนักงาน" numFmtId="188">
      <sharedItems containsNonDate="0" containsString="0" containsBlank="1"/>
    </cacheField>
    <cacheField name="งานบ้านฯ" numFmtId="188">
      <sharedItems containsString="0" containsBlank="1" containsNumber="1" containsInteger="1" minValue="4100" maxValue="4100"/>
    </cacheField>
    <cacheField name="คอมฯ" numFmtId="188">
      <sharedItems containsNonDate="0" containsString="0" containsBlank="1"/>
    </cacheField>
    <cacheField name="ไฟฟ้า" numFmtId="188">
      <sharedItems containsNonDate="0" containsString="0" containsBlank="1"/>
    </cacheField>
    <cacheField name="อื่น ๆ " numFmtId="188">
      <sharedItems containsNonDate="0" containsString="0" containsBlank="1"/>
    </cacheField>
    <cacheField name="ค่าเช่า" numFmtId="188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5">
  <r>
    <x v="0"/>
    <n v="2085"/>
    <d v="2557-10-13T00:00:00"/>
    <m/>
    <n v="14400"/>
    <m/>
    <m/>
    <m/>
    <m/>
    <m/>
    <m/>
    <m/>
  </r>
  <r>
    <x v="1"/>
    <n v="2296"/>
    <d v="2557-11-06T00:00:00"/>
    <m/>
    <m/>
    <m/>
    <m/>
    <m/>
    <m/>
    <n v="130"/>
    <m/>
    <m/>
  </r>
  <r>
    <x v="1"/>
    <n v="2352"/>
    <d v="2557-11-13T00:00:00"/>
    <n v="4500"/>
    <m/>
    <m/>
    <m/>
    <m/>
    <m/>
    <m/>
    <m/>
    <m/>
  </r>
  <r>
    <x v="1"/>
    <n v="2353"/>
    <d v="2557-11-13T00:00:00"/>
    <m/>
    <m/>
    <n v="22888.25"/>
    <m/>
    <m/>
    <m/>
    <m/>
    <m/>
    <m/>
  </r>
  <r>
    <x v="2"/>
    <n v="2374"/>
    <d v="2557-11-17T00:00:00"/>
    <n v="8000"/>
    <m/>
    <m/>
    <m/>
    <m/>
    <m/>
    <m/>
    <m/>
    <m/>
  </r>
  <r>
    <x v="3"/>
    <n v="2118"/>
    <d v="2557-10-15T00:00:00"/>
    <m/>
    <n v="2000"/>
    <m/>
    <m/>
    <m/>
    <m/>
    <m/>
    <m/>
    <m/>
  </r>
  <r>
    <x v="3"/>
    <n v="2164"/>
    <d v="2557-10-21T00:00:00"/>
    <m/>
    <n v="2000"/>
    <m/>
    <m/>
    <m/>
    <m/>
    <m/>
    <m/>
    <m/>
  </r>
  <r>
    <x v="1"/>
    <n v="2122"/>
    <d v="2557-10-16T00:00:00"/>
    <m/>
    <n v="1480"/>
    <m/>
    <m/>
    <m/>
    <m/>
    <m/>
    <m/>
    <m/>
  </r>
  <r>
    <x v="0"/>
    <n v="2129"/>
    <d v="2557-10-17T00:00:00"/>
    <m/>
    <n v="2950"/>
    <m/>
    <m/>
    <m/>
    <m/>
    <m/>
    <m/>
    <m/>
  </r>
  <r>
    <x v="3"/>
    <n v="2127"/>
    <d v="2557-10-17T00:00:00"/>
    <m/>
    <n v="4900"/>
    <m/>
    <m/>
    <m/>
    <m/>
    <m/>
    <m/>
    <m/>
  </r>
  <r>
    <x v="1"/>
    <n v="2101"/>
    <d v="2557-10-14T00:00:00"/>
    <m/>
    <n v="21721"/>
    <m/>
    <m/>
    <m/>
    <m/>
    <m/>
    <m/>
    <m/>
  </r>
  <r>
    <x v="0"/>
    <n v="2097"/>
    <d v="2557-10-13T00:00:00"/>
    <m/>
    <n v="24410"/>
    <m/>
    <m/>
    <m/>
    <m/>
    <m/>
    <m/>
    <m/>
  </r>
  <r>
    <x v="1"/>
    <n v="2086"/>
    <d v="2557-10-13T00:00:00"/>
    <m/>
    <n v="8453"/>
    <m/>
    <m/>
    <m/>
    <m/>
    <m/>
    <m/>
    <m/>
  </r>
  <r>
    <x v="1"/>
    <n v="2383"/>
    <d v="2557-11-18T00:00:00"/>
    <n v="17400"/>
    <m/>
    <m/>
    <m/>
    <m/>
    <m/>
    <m/>
    <m/>
    <m/>
  </r>
  <r>
    <x v="1"/>
    <n v="2117"/>
    <d v="2557-10-15T00:00:00"/>
    <m/>
    <m/>
    <m/>
    <m/>
    <m/>
    <m/>
    <m/>
    <n v="8132"/>
    <m/>
  </r>
  <r>
    <x v="1"/>
    <n v="2108"/>
    <d v="2557-10-15T00:00:00"/>
    <m/>
    <m/>
    <m/>
    <n v="33040"/>
    <m/>
    <m/>
    <m/>
    <m/>
    <m/>
  </r>
  <r>
    <x v="1"/>
    <n v="2238"/>
    <d v="2557-10-30T00:00:00"/>
    <m/>
    <n v="13150"/>
    <m/>
    <m/>
    <m/>
    <m/>
    <m/>
    <m/>
    <m/>
  </r>
  <r>
    <x v="0"/>
    <n v="2154"/>
    <d v="2557-10-20T00:00:00"/>
    <m/>
    <n v="6100"/>
    <m/>
    <m/>
    <m/>
    <m/>
    <m/>
    <m/>
    <m/>
  </r>
  <r>
    <x v="1"/>
    <n v="2285"/>
    <d v="2557-11-05T00:00:00"/>
    <m/>
    <n v="9309"/>
    <m/>
    <m/>
    <m/>
    <m/>
    <m/>
    <m/>
    <m/>
  </r>
  <r>
    <x v="1"/>
    <n v="2694"/>
    <d v="2557-12-09T00:00:00"/>
    <n v="18097"/>
    <m/>
    <m/>
    <m/>
    <m/>
    <m/>
    <m/>
    <m/>
    <m/>
  </r>
  <r>
    <x v="1"/>
    <n v="2693"/>
    <d v="2557-12-09T00:00:00"/>
    <n v="4500"/>
    <m/>
    <m/>
    <m/>
    <m/>
    <m/>
    <m/>
    <m/>
    <m/>
  </r>
  <r>
    <x v="1"/>
    <n v="2119"/>
    <d v="2557-10-15T00:00:00"/>
    <m/>
    <n v="1795"/>
    <m/>
    <m/>
    <m/>
    <m/>
    <m/>
    <m/>
    <m/>
  </r>
  <r>
    <x v="1"/>
    <n v="2207"/>
    <d v="2557-10-28T00:00:00"/>
    <n v="6800"/>
    <m/>
    <m/>
    <m/>
    <m/>
    <m/>
    <m/>
    <m/>
    <m/>
  </r>
  <r>
    <x v="1"/>
    <n v="2396"/>
    <d v="2557-11-19T00:00:00"/>
    <n v="12968.4"/>
    <m/>
    <m/>
    <m/>
    <m/>
    <m/>
    <m/>
    <m/>
    <m/>
  </r>
  <r>
    <x v="1"/>
    <n v="2341"/>
    <d v="2557-11-19T00:00:00"/>
    <m/>
    <m/>
    <m/>
    <m/>
    <m/>
    <m/>
    <m/>
    <m/>
    <n v="366"/>
  </r>
  <r>
    <x v="1"/>
    <n v="2194"/>
    <d v="2557-10-27T00:00:00"/>
    <m/>
    <m/>
    <m/>
    <m/>
    <m/>
    <m/>
    <m/>
    <n v="1100"/>
    <m/>
  </r>
  <r>
    <x v="1"/>
    <n v="2196"/>
    <d v="2557-10-27T00:00:00"/>
    <m/>
    <n v="7234"/>
    <m/>
    <m/>
    <m/>
    <m/>
    <m/>
    <m/>
    <m/>
  </r>
  <r>
    <x v="1"/>
    <n v="2235"/>
    <d v="2557-10-30T00:00:00"/>
    <m/>
    <m/>
    <m/>
    <m/>
    <m/>
    <m/>
    <m/>
    <m/>
    <n v="800"/>
  </r>
  <r>
    <x v="1"/>
    <n v="2273"/>
    <d v="2557-11-04T00:00:00"/>
    <m/>
    <m/>
    <m/>
    <m/>
    <n v="6480"/>
    <m/>
    <m/>
    <m/>
    <m/>
  </r>
  <r>
    <x v="1"/>
    <n v="2367"/>
    <d v="2557-11-14T00:00:00"/>
    <m/>
    <m/>
    <m/>
    <n v="15750"/>
    <m/>
    <m/>
    <m/>
    <m/>
    <m/>
  </r>
  <r>
    <x v="0"/>
    <n v="2279"/>
    <d v="2557-11-05T00:00:00"/>
    <m/>
    <n v="5900"/>
    <m/>
    <m/>
    <m/>
    <m/>
    <m/>
    <m/>
    <m/>
  </r>
  <r>
    <x v="3"/>
    <n v="2298"/>
    <d v="2557-11-06T00:00:00"/>
    <m/>
    <n v="6742"/>
    <m/>
    <m/>
    <m/>
    <m/>
    <m/>
    <m/>
    <m/>
  </r>
  <r>
    <x v="4"/>
    <n v="2557"/>
    <d v="2557-11-20T00:00:00"/>
    <m/>
    <n v="25430"/>
    <m/>
    <m/>
    <m/>
    <m/>
    <m/>
    <m/>
    <m/>
  </r>
  <r>
    <x v="1"/>
    <n v="2205"/>
    <d v="2557-10-28T00:00:00"/>
    <m/>
    <m/>
    <m/>
    <m/>
    <m/>
    <m/>
    <m/>
    <m/>
    <m/>
  </r>
  <r>
    <x v="1"/>
    <n v="2249"/>
    <d v="2557-10-31T00:00:00"/>
    <n v="7590"/>
    <m/>
    <m/>
    <m/>
    <m/>
    <m/>
    <m/>
    <m/>
    <m/>
  </r>
  <r>
    <x v="5"/>
    <n v="2342"/>
    <d v="2557-11-19T00:00:00"/>
    <m/>
    <n v="8239"/>
    <m/>
    <m/>
    <m/>
    <m/>
    <m/>
    <m/>
    <m/>
  </r>
  <r>
    <x v="6"/>
    <n v="2559"/>
    <d v="2557-11-20T00:00:00"/>
    <m/>
    <m/>
    <m/>
    <n v="11300"/>
    <m/>
    <m/>
    <m/>
    <m/>
    <m/>
  </r>
  <r>
    <x v="1"/>
    <n v="2268"/>
    <d v="2557-11-03T00:00:00"/>
    <m/>
    <m/>
    <m/>
    <m/>
    <m/>
    <m/>
    <m/>
    <n v="495"/>
    <m/>
  </r>
  <r>
    <x v="1"/>
    <n v="2275"/>
    <d v="2557-11-04T00:00:00"/>
    <m/>
    <m/>
    <m/>
    <m/>
    <m/>
    <m/>
    <m/>
    <n v="5100"/>
    <m/>
  </r>
  <r>
    <x v="0"/>
    <n v="2253"/>
    <d v="2557-10-31T00:00:00"/>
    <m/>
    <n v="28943.66"/>
    <m/>
    <m/>
    <m/>
    <m/>
    <m/>
    <m/>
    <m/>
  </r>
  <r>
    <x v="1"/>
    <n v="2274"/>
    <d v="2557-11-04T00:00:00"/>
    <m/>
    <n v="45025"/>
    <m/>
    <m/>
    <m/>
    <m/>
    <m/>
    <m/>
    <m/>
  </r>
  <r>
    <x v="1"/>
    <n v="2579"/>
    <d v="2557-11-25T00:00:00"/>
    <m/>
    <m/>
    <m/>
    <n v="1834"/>
    <m/>
    <m/>
    <m/>
    <m/>
    <m/>
  </r>
  <r>
    <x v="2"/>
    <n v="2152"/>
    <d v="2557-10-20T00:00:00"/>
    <n v="16000"/>
    <m/>
    <m/>
    <m/>
    <m/>
    <m/>
    <m/>
    <m/>
    <m/>
  </r>
  <r>
    <x v="1"/>
    <n v="2214"/>
    <d v="2557-10-28T00:00:00"/>
    <m/>
    <m/>
    <m/>
    <m/>
    <m/>
    <m/>
    <m/>
    <m/>
    <n v="1715"/>
  </r>
  <r>
    <x v="7"/>
    <n v="2141"/>
    <d v="2557-10-17T00:00:00"/>
    <m/>
    <n v="6013.4"/>
    <m/>
    <m/>
    <m/>
    <m/>
    <m/>
    <m/>
    <m/>
  </r>
  <r>
    <x v="1"/>
    <n v="2197"/>
    <d v="2557-10-27T00:00:00"/>
    <m/>
    <m/>
    <m/>
    <n v="23620"/>
    <m/>
    <m/>
    <m/>
    <m/>
    <m/>
  </r>
  <r>
    <x v="1"/>
    <n v="2142"/>
    <d v="2557-10-17T00:00:00"/>
    <m/>
    <n v="31730"/>
    <m/>
    <m/>
    <m/>
    <m/>
    <m/>
    <m/>
    <m/>
  </r>
  <r>
    <x v="0"/>
    <n v="2276"/>
    <d v="2557-11-04T00:00:00"/>
    <m/>
    <n v="6505"/>
    <m/>
    <m/>
    <m/>
    <m/>
    <m/>
    <m/>
    <m/>
  </r>
  <r>
    <x v="1"/>
    <n v="2223"/>
    <d v="2557-10-29T00:00:00"/>
    <m/>
    <n v="34200"/>
    <m/>
    <m/>
    <m/>
    <m/>
    <m/>
    <m/>
    <m/>
  </r>
  <r>
    <x v="1"/>
    <n v="2333"/>
    <d v="2557-11-11T00:00:00"/>
    <m/>
    <m/>
    <m/>
    <m/>
    <m/>
    <m/>
    <m/>
    <m/>
    <n v="480"/>
  </r>
  <r>
    <x v="1"/>
    <n v="2355"/>
    <d v="2557-11-13T00:00:00"/>
    <n v="850"/>
    <m/>
    <m/>
    <m/>
    <m/>
    <m/>
    <m/>
    <m/>
    <m/>
  </r>
  <r>
    <x v="1"/>
    <n v="2643"/>
    <d v="2557-12-01T00:00:00"/>
    <m/>
    <m/>
    <m/>
    <m/>
    <m/>
    <m/>
    <m/>
    <n v="159"/>
    <m/>
  </r>
  <r>
    <x v="5"/>
    <n v="2390"/>
    <d v="2557-11-18T00:00:00"/>
    <m/>
    <n v="17120"/>
    <m/>
    <m/>
    <m/>
    <m/>
    <m/>
    <m/>
    <m/>
  </r>
  <r>
    <x v="1"/>
    <n v="2155"/>
    <d v="2557-10-20T00:00:00"/>
    <m/>
    <n v="99000"/>
    <m/>
    <m/>
    <m/>
    <m/>
    <m/>
    <m/>
    <m/>
  </r>
  <r>
    <x v="1"/>
    <n v="2637"/>
    <d v="2557-12-01T00:00:00"/>
    <m/>
    <m/>
    <m/>
    <m/>
    <m/>
    <m/>
    <n v="50"/>
    <m/>
    <m/>
  </r>
  <r>
    <x v="1"/>
    <n v="2645"/>
    <d v="2557-12-01T00:00:00"/>
    <m/>
    <n v="4500"/>
    <m/>
    <m/>
    <m/>
    <m/>
    <m/>
    <m/>
    <m/>
  </r>
  <r>
    <x v="1"/>
    <n v="2644"/>
    <d v="2557-12-01T00:00:00"/>
    <m/>
    <m/>
    <m/>
    <m/>
    <m/>
    <m/>
    <m/>
    <n v="138"/>
    <m/>
  </r>
  <r>
    <x v="1"/>
    <n v="2689"/>
    <d v="2557-12-08T00:00:00"/>
    <m/>
    <n v="3750"/>
    <m/>
    <m/>
    <m/>
    <m/>
    <m/>
    <m/>
    <m/>
  </r>
  <r>
    <x v="1"/>
    <n v="2691"/>
    <d v="2557-12-08T00:00:00"/>
    <m/>
    <n v="818.5"/>
    <m/>
    <m/>
    <m/>
    <m/>
    <m/>
    <m/>
    <m/>
  </r>
  <r>
    <x v="1"/>
    <n v="2393"/>
    <d v="2557-11-18T00:00:00"/>
    <m/>
    <n v="1825"/>
    <m/>
    <m/>
    <m/>
    <m/>
    <m/>
    <m/>
    <m/>
  </r>
  <r>
    <x v="8"/>
    <n v="2588"/>
    <d v="2557-11-25T00:00:00"/>
    <m/>
    <n v="13567.6"/>
    <m/>
    <m/>
    <m/>
    <m/>
    <m/>
    <m/>
    <m/>
  </r>
  <r>
    <x v="1"/>
    <n v="2324"/>
    <d v="2557-11-10T00:00:00"/>
    <m/>
    <n v="4429"/>
    <m/>
    <m/>
    <m/>
    <m/>
    <m/>
    <m/>
    <m/>
  </r>
  <r>
    <x v="1"/>
    <n v="2672"/>
    <d v="2557-11-27T00:00:00"/>
    <m/>
    <n v="60000"/>
    <m/>
    <m/>
    <m/>
    <m/>
    <m/>
    <m/>
    <m/>
  </r>
  <r>
    <x v="1"/>
    <n v="2255"/>
    <d v="2557-11-03T00:00:00"/>
    <m/>
    <n v="19710"/>
    <m/>
    <m/>
    <m/>
    <m/>
    <m/>
    <m/>
    <m/>
  </r>
  <r>
    <x v="1"/>
    <n v="2862"/>
    <d v="2557-12-26T00:00:00"/>
    <m/>
    <m/>
    <m/>
    <m/>
    <m/>
    <m/>
    <n v="60"/>
    <m/>
    <m/>
  </r>
  <r>
    <x v="5"/>
    <n v="2321"/>
    <d v="2557-11-10T00:00:00"/>
    <m/>
    <n v="13830"/>
    <m/>
    <m/>
    <m/>
    <m/>
    <m/>
    <m/>
    <m/>
  </r>
  <r>
    <x v="9"/>
    <n v="2395"/>
    <d v="2557-11-19T00:00:00"/>
    <m/>
    <n v="94180"/>
    <m/>
    <m/>
    <m/>
    <m/>
    <m/>
    <m/>
    <m/>
  </r>
  <r>
    <x v="1"/>
    <n v="11"/>
    <d v="2558-01-05T00:00:00"/>
    <n v="7590"/>
    <m/>
    <m/>
    <m/>
    <m/>
    <m/>
    <m/>
    <m/>
    <m/>
  </r>
  <r>
    <x v="1"/>
    <n v="2619"/>
    <d v="1957-11-28T00:00:00"/>
    <m/>
    <n v="73509"/>
    <m/>
    <m/>
    <m/>
    <m/>
    <m/>
    <m/>
    <m/>
  </r>
  <r>
    <x v="1"/>
    <n v="15"/>
    <d v="2558-01-05T00:00:00"/>
    <m/>
    <m/>
    <m/>
    <m/>
    <m/>
    <m/>
    <m/>
    <m/>
    <n v="300"/>
  </r>
  <r>
    <x v="1"/>
    <n v="85"/>
    <d v="2558-01-14T00:00:00"/>
    <n v="4500"/>
    <m/>
    <m/>
    <m/>
    <m/>
    <m/>
    <m/>
    <m/>
    <m/>
  </r>
  <r>
    <x v="1"/>
    <n v="86"/>
    <d v="2558-01-14T00:00:00"/>
    <m/>
    <m/>
    <n v="5783"/>
    <m/>
    <m/>
    <m/>
    <m/>
    <m/>
    <m/>
  </r>
  <r>
    <x v="1"/>
    <n v="2829"/>
    <d v="2557-12-24T00:00:00"/>
    <n v="963"/>
    <m/>
    <m/>
    <m/>
    <m/>
    <m/>
    <m/>
    <m/>
    <m/>
  </r>
  <r>
    <x v="1"/>
    <n v="2737"/>
    <d v="2557-12-15T00:00:00"/>
    <m/>
    <m/>
    <m/>
    <n v="25900"/>
    <m/>
    <m/>
    <m/>
    <m/>
    <m/>
  </r>
  <r>
    <x v="10"/>
    <n v="63"/>
    <d v="2558-01-12T00:00:00"/>
    <m/>
    <m/>
    <m/>
    <n v="44"/>
    <m/>
    <m/>
    <m/>
    <m/>
    <m/>
  </r>
  <r>
    <x v="2"/>
    <n v="2370"/>
    <d v="2557-11-14T00:00:00"/>
    <n v="28686"/>
    <m/>
    <m/>
    <m/>
    <m/>
    <m/>
    <m/>
    <m/>
    <m/>
  </r>
  <r>
    <x v="11"/>
    <n v="104"/>
    <d v="2558-01-16T00:00:00"/>
    <m/>
    <m/>
    <m/>
    <m/>
    <m/>
    <m/>
    <m/>
    <m/>
    <n v="1176"/>
  </r>
  <r>
    <x v="1"/>
    <n v="107"/>
    <d v="2558-01-19T00:00:00"/>
    <m/>
    <n v="3424"/>
    <m/>
    <m/>
    <m/>
    <m/>
    <m/>
    <m/>
    <m/>
  </r>
  <r>
    <x v="1"/>
    <n v="2646"/>
    <d v="2557-12-01T00:00:00"/>
    <m/>
    <n v="3600"/>
    <m/>
    <m/>
    <m/>
    <m/>
    <m/>
    <m/>
    <m/>
  </r>
  <r>
    <x v="1"/>
    <n v="2120"/>
    <d v="2557-10-16T00:00:00"/>
    <m/>
    <n v="4000"/>
    <m/>
    <m/>
    <m/>
    <m/>
    <m/>
    <m/>
    <m/>
  </r>
  <r>
    <x v="3"/>
    <n v="2378"/>
    <d v="2557-11-17T00:00:00"/>
    <m/>
    <n v="4470"/>
    <m/>
    <m/>
    <m/>
    <m/>
    <m/>
    <m/>
    <m/>
  </r>
  <r>
    <x v="1"/>
    <n v="243"/>
    <d v="2558-02-09T00:00:00"/>
    <n v="7590"/>
    <m/>
    <m/>
    <m/>
    <m/>
    <m/>
    <m/>
    <m/>
    <m/>
  </r>
  <r>
    <x v="12"/>
    <n v="101"/>
    <d v="2558-01-16T00:00:00"/>
    <m/>
    <m/>
    <m/>
    <n v="18920"/>
    <m/>
    <m/>
    <m/>
    <m/>
    <m/>
  </r>
  <r>
    <x v="1"/>
    <n v="125"/>
    <d v="2558-01-21T00:00:00"/>
    <n v="6000"/>
    <m/>
    <m/>
    <m/>
    <m/>
    <m/>
    <m/>
    <m/>
    <m/>
  </r>
  <r>
    <x v="1"/>
    <n v="162"/>
    <d v="2558-01-26T00:00:00"/>
    <m/>
    <m/>
    <m/>
    <n v="40489"/>
    <m/>
    <m/>
    <m/>
    <m/>
    <m/>
  </r>
  <r>
    <x v="1"/>
    <n v="120"/>
    <d v="2558-01-20T00:00:00"/>
    <m/>
    <m/>
    <m/>
    <n v="280"/>
    <m/>
    <m/>
    <m/>
    <m/>
    <m/>
  </r>
  <r>
    <x v="0"/>
    <n v="106"/>
    <d v="2558-01-19T00:00:00"/>
    <m/>
    <n v="3300"/>
    <m/>
    <m/>
    <m/>
    <m/>
    <m/>
    <m/>
    <m/>
  </r>
  <r>
    <x v="13"/>
    <n v="2625"/>
    <d v="2557-11-28T00:00:00"/>
    <m/>
    <n v="14980"/>
    <m/>
    <m/>
    <m/>
    <m/>
    <m/>
    <m/>
    <m/>
  </r>
  <r>
    <x v="3"/>
    <n v="119"/>
    <d v="2558-01-20T00:00:00"/>
    <m/>
    <n v="3210"/>
    <m/>
    <m/>
    <m/>
    <m/>
    <m/>
    <m/>
    <m/>
  </r>
  <r>
    <x v="14"/>
    <n v="2801"/>
    <d v="2557-11-22T00:00:00"/>
    <m/>
    <n v="51113.9"/>
    <m/>
    <m/>
    <m/>
    <m/>
    <m/>
    <m/>
    <m/>
  </r>
  <r>
    <x v="14"/>
    <n v="16"/>
    <d v="2558-01-05T00:00:00"/>
    <m/>
    <n v="1070"/>
    <m/>
    <m/>
    <m/>
    <m/>
    <m/>
    <m/>
    <m/>
  </r>
  <r>
    <x v="1"/>
    <n v="176"/>
    <d v="2558-01-28T00:00:00"/>
    <m/>
    <m/>
    <m/>
    <m/>
    <m/>
    <m/>
    <n v="50"/>
    <m/>
    <m/>
  </r>
  <r>
    <x v="1"/>
    <n v="352"/>
    <d v="2558-03-03T00:00:00"/>
    <m/>
    <m/>
    <m/>
    <m/>
    <m/>
    <m/>
    <n v="50"/>
    <m/>
    <m/>
  </r>
  <r>
    <x v="1"/>
    <n v="31"/>
    <d v="2558-01-07T00:00:00"/>
    <m/>
    <m/>
    <m/>
    <n v="5243"/>
    <m/>
    <m/>
    <m/>
    <m/>
    <m/>
  </r>
  <r>
    <x v="1"/>
    <n v="116"/>
    <d v="2558-01-19T00:00:00"/>
    <m/>
    <m/>
    <m/>
    <n v="7372.4"/>
    <m/>
    <m/>
    <m/>
    <m/>
    <m/>
  </r>
  <r>
    <x v="1"/>
    <n v="270"/>
    <d v="2558-02-11T00:00:00"/>
    <n v="4500"/>
    <m/>
    <m/>
    <m/>
    <m/>
    <m/>
    <m/>
    <m/>
    <m/>
  </r>
  <r>
    <x v="1"/>
    <n v="271"/>
    <d v="2558-02-11T00:00:00"/>
    <m/>
    <m/>
    <n v="29758"/>
    <m/>
    <m/>
    <m/>
    <m/>
    <m/>
    <m/>
  </r>
  <r>
    <x v="1"/>
    <n v="250"/>
    <d v="2558-02-09T00:00:00"/>
    <m/>
    <m/>
    <m/>
    <m/>
    <m/>
    <m/>
    <m/>
    <m/>
    <n v="1016"/>
  </r>
  <r>
    <x v="14"/>
    <n v="344"/>
    <d v="2558-02-23T00:00:00"/>
    <m/>
    <m/>
    <m/>
    <m/>
    <m/>
    <m/>
    <m/>
    <m/>
    <n v="1434"/>
  </r>
  <r>
    <x v="1"/>
    <n v="368"/>
    <d v="2558-03-05T00:00:00"/>
    <n v="7590"/>
    <m/>
    <m/>
    <m/>
    <m/>
    <m/>
    <m/>
    <m/>
    <m/>
  </r>
  <r>
    <x v="1"/>
    <n v="449"/>
    <d v="2558-03-09T00:00:00"/>
    <n v="4500"/>
    <m/>
    <m/>
    <m/>
    <m/>
    <m/>
    <m/>
    <m/>
    <m/>
  </r>
  <r>
    <x v="1"/>
    <n v="451"/>
    <d v="2558-03-09T00:00:00"/>
    <m/>
    <m/>
    <n v="23111"/>
    <m/>
    <m/>
    <m/>
    <m/>
    <m/>
    <m/>
  </r>
  <r>
    <x v="1"/>
    <n v="44"/>
    <d v="2558-01-08T00:00:00"/>
    <n v="9844"/>
    <m/>
    <m/>
    <m/>
    <m/>
    <m/>
    <m/>
    <m/>
    <m/>
  </r>
  <r>
    <x v="1"/>
    <n v="392"/>
    <d v="2558-03-02T00:00:00"/>
    <m/>
    <m/>
    <m/>
    <m/>
    <m/>
    <n v="3756"/>
    <m/>
    <m/>
    <m/>
  </r>
  <r>
    <x v="5"/>
    <n v="415"/>
    <d v="2558-03-03T00:00:00"/>
    <m/>
    <n v="6280.9"/>
    <m/>
    <m/>
    <m/>
    <m/>
    <m/>
    <m/>
    <m/>
  </r>
  <r>
    <x v="5"/>
    <n v="416"/>
    <d v="2558-03-03T00:00:00"/>
    <m/>
    <n v="8292.5"/>
    <m/>
    <m/>
    <m/>
    <m/>
    <m/>
    <m/>
    <m/>
  </r>
  <r>
    <x v="1"/>
    <n v="561"/>
    <d v="2558-03-25T00:00:00"/>
    <m/>
    <m/>
    <m/>
    <m/>
    <m/>
    <m/>
    <n v="60"/>
    <m/>
    <m/>
  </r>
  <r>
    <x v="1"/>
    <n v="455"/>
    <d v="2558-03-09T00:00:00"/>
    <m/>
    <n v="2675"/>
    <m/>
    <m/>
    <m/>
    <m/>
    <m/>
    <m/>
    <m/>
  </r>
  <r>
    <x v="1"/>
    <n v="395"/>
    <d v="2558-03-02T00:00:00"/>
    <m/>
    <n v="2465"/>
    <m/>
    <m/>
    <m/>
    <m/>
    <m/>
    <m/>
    <m/>
  </r>
  <r>
    <x v="1"/>
    <n v="636"/>
    <d v="2558-04-02T00:00:00"/>
    <n v="7590"/>
    <m/>
    <m/>
    <m/>
    <m/>
    <m/>
    <m/>
    <m/>
    <m/>
  </r>
  <r>
    <x v="15"/>
    <n v="483"/>
    <d v="2558-03-16T00:00:00"/>
    <m/>
    <n v="2000"/>
    <m/>
    <m/>
    <m/>
    <m/>
    <m/>
    <m/>
    <m/>
  </r>
  <r>
    <x v="1"/>
    <s v="675_x000a_(737)"/>
    <d v="2558-04-08T00:00:00"/>
    <m/>
    <m/>
    <n v="19193.5"/>
    <m/>
    <m/>
    <m/>
    <m/>
    <m/>
    <m/>
  </r>
  <r>
    <x v="1"/>
    <n v="674"/>
    <d v="2558-04-08T00:00:00"/>
    <n v="4500"/>
    <m/>
    <m/>
    <m/>
    <m/>
    <m/>
    <m/>
    <m/>
    <m/>
  </r>
  <r>
    <x v="3"/>
    <n v="651"/>
    <d v="2558-04-03T00:00:00"/>
    <m/>
    <n v="7930"/>
    <m/>
    <m/>
    <m/>
    <m/>
    <m/>
    <m/>
    <m/>
  </r>
  <r>
    <x v="16"/>
    <n v="426"/>
    <d v="2558-03-05T00:00:00"/>
    <m/>
    <n v="1709"/>
    <m/>
    <m/>
    <m/>
    <m/>
    <m/>
    <m/>
    <m/>
  </r>
  <r>
    <x v="1"/>
    <n v="719"/>
    <d v="2558-04-17T00:00:00"/>
    <m/>
    <m/>
    <m/>
    <m/>
    <m/>
    <m/>
    <m/>
    <m/>
    <n v="1274"/>
  </r>
  <r>
    <x v="1"/>
    <n v="648"/>
    <d v="2558-04-03T00:00:00"/>
    <n v="150"/>
    <m/>
    <m/>
    <m/>
    <m/>
    <m/>
    <m/>
    <m/>
    <m/>
  </r>
  <r>
    <x v="3"/>
    <n v="239"/>
    <d v="2558-02-06T00:00:00"/>
    <m/>
    <n v="2480"/>
    <m/>
    <m/>
    <m/>
    <m/>
    <m/>
    <m/>
    <m/>
  </r>
  <r>
    <x v="17"/>
    <n v="335"/>
    <d v="2558-02-20T00:00:00"/>
    <m/>
    <n v="4380"/>
    <m/>
    <m/>
    <m/>
    <m/>
    <m/>
    <m/>
    <m/>
  </r>
  <r>
    <x v="16"/>
    <n v="661"/>
    <d v="2558-04-03T00:00:00"/>
    <m/>
    <n v="1690"/>
    <m/>
    <m/>
    <m/>
    <m/>
    <m/>
    <m/>
    <m/>
  </r>
  <r>
    <x v="1"/>
    <n v="611"/>
    <d v="2558-03-31T00:00:00"/>
    <m/>
    <n v="2450"/>
    <m/>
    <m/>
    <m/>
    <m/>
    <m/>
    <m/>
    <m/>
  </r>
  <r>
    <x v="1"/>
    <n v="649"/>
    <d v="2558-04-03T00:00:00"/>
    <m/>
    <n v="4100"/>
    <m/>
    <m/>
    <m/>
    <m/>
    <m/>
    <m/>
    <m/>
  </r>
  <r>
    <x v="1"/>
    <n v="837"/>
    <d v="2558-05-06T00:00:00"/>
    <m/>
    <m/>
    <m/>
    <m/>
    <m/>
    <m/>
    <n v="50"/>
    <m/>
    <m/>
  </r>
  <r>
    <x v="17"/>
    <n v="442"/>
    <d v="2558-03-06T00:00:00"/>
    <m/>
    <n v="24600"/>
    <m/>
    <m/>
    <m/>
    <m/>
    <m/>
    <m/>
    <m/>
  </r>
  <r>
    <x v="1"/>
    <n v="848"/>
    <d v="2558-05-07T00:00:00"/>
    <n v="7590"/>
    <m/>
    <m/>
    <m/>
    <m/>
    <m/>
    <m/>
    <m/>
    <m/>
  </r>
  <r>
    <x v="1"/>
    <n v="822"/>
    <d v="2558-05-01T00:00:00"/>
    <m/>
    <m/>
    <m/>
    <m/>
    <n v="1200"/>
    <m/>
    <m/>
    <m/>
    <m/>
  </r>
  <r>
    <x v="1"/>
    <n v="807"/>
    <d v="2558-04-29T00:00:00"/>
    <m/>
    <n v="3140"/>
    <m/>
    <m/>
    <m/>
    <m/>
    <m/>
    <m/>
    <m/>
  </r>
  <r>
    <x v="1"/>
    <n v="847"/>
    <d v="2558-05-07T00:00:00"/>
    <m/>
    <m/>
    <m/>
    <n v="43312"/>
    <m/>
    <m/>
    <m/>
    <m/>
    <m/>
  </r>
  <r>
    <x v="0"/>
    <n v="487"/>
    <d v="2558-03-16T00:00:00"/>
    <m/>
    <n v="1712"/>
    <m/>
    <m/>
    <m/>
    <m/>
    <m/>
    <m/>
    <m/>
  </r>
  <r>
    <x v="18"/>
    <m/>
    <m/>
    <m/>
    <m/>
    <m/>
    <m/>
    <m/>
    <m/>
    <m/>
    <m/>
    <m/>
  </r>
  <r>
    <x v="18"/>
    <m/>
    <m/>
    <m/>
    <m/>
    <m/>
    <m/>
    <m/>
    <m/>
    <m/>
    <m/>
    <m/>
  </r>
  <r>
    <x v="18"/>
    <m/>
    <m/>
    <m/>
    <m/>
    <m/>
    <m/>
    <m/>
    <m/>
    <m/>
    <m/>
    <m/>
  </r>
  <r>
    <x v="0"/>
    <n v="144"/>
    <d v="2558-01-22T00:00:00"/>
    <m/>
    <n v="31460"/>
    <m/>
    <m/>
    <m/>
    <m/>
    <m/>
    <m/>
    <m/>
  </r>
  <r>
    <x v="16"/>
    <n v="414"/>
    <d v="2558-03-03T00:00:00"/>
    <m/>
    <n v="1690.6"/>
    <m/>
    <m/>
    <m/>
    <m/>
    <m/>
    <m/>
    <m/>
  </r>
  <r>
    <x v="1"/>
    <m/>
    <m/>
    <n v="7590"/>
    <m/>
    <m/>
    <m/>
    <m/>
    <m/>
    <m/>
    <m/>
    <m/>
  </r>
  <r>
    <x v="1"/>
    <m/>
    <m/>
    <n v="7590"/>
    <m/>
    <m/>
    <m/>
    <m/>
    <m/>
    <m/>
    <m/>
    <m/>
  </r>
  <r>
    <x v="1"/>
    <m/>
    <m/>
    <n v="7590"/>
    <m/>
    <m/>
    <m/>
    <m/>
    <m/>
    <m/>
    <m/>
    <m/>
  </r>
  <r>
    <x v="1"/>
    <n v="910"/>
    <d v="2558-05-20T00:00:00"/>
    <n v="9100"/>
    <m/>
    <m/>
    <m/>
    <m/>
    <m/>
    <m/>
    <m/>
    <m/>
  </r>
  <r>
    <x v="1"/>
    <n v="961"/>
    <d v="2558-05-27T00:00:00"/>
    <m/>
    <m/>
    <m/>
    <n v="500"/>
    <m/>
    <m/>
    <m/>
    <m/>
    <m/>
  </r>
  <r>
    <x v="1"/>
    <n v="962"/>
    <d v="2558-05-27T00:00:00"/>
    <m/>
    <m/>
    <m/>
    <n v="3550"/>
    <m/>
    <m/>
    <m/>
    <m/>
    <m/>
  </r>
  <r>
    <x v="18"/>
    <m/>
    <m/>
    <m/>
    <m/>
    <m/>
    <m/>
    <m/>
    <m/>
    <m/>
    <m/>
    <m/>
  </r>
  <r>
    <x v="18"/>
    <m/>
    <m/>
    <m/>
    <m/>
    <m/>
    <m/>
    <m/>
    <m/>
    <m/>
    <m/>
    <m/>
  </r>
  <r>
    <x v="18"/>
    <m/>
    <m/>
    <m/>
    <m/>
    <m/>
    <m/>
    <m/>
    <m/>
    <m/>
    <m/>
    <m/>
  </r>
  <r>
    <x v="18"/>
    <m/>
    <m/>
    <m/>
    <m/>
    <m/>
    <m/>
    <m/>
    <m/>
    <m/>
    <m/>
    <m/>
  </r>
  <r>
    <x v="18"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7">
  <r>
    <x v="0"/>
    <n v="2356"/>
    <d v="2557-11-13T00:00:00"/>
    <m/>
    <n v="3915"/>
    <m/>
    <m/>
    <m/>
    <m/>
    <m/>
    <m/>
  </r>
  <r>
    <x v="0"/>
    <n v="2319"/>
    <d v="2557-11-10T00:00:00"/>
    <m/>
    <m/>
    <m/>
    <n v="4100"/>
    <m/>
    <m/>
    <m/>
    <m/>
  </r>
  <r>
    <x v="0"/>
    <n v="2561"/>
    <d v="2557-11-20T00:00:00"/>
    <m/>
    <n v="25680"/>
    <m/>
    <m/>
    <m/>
    <m/>
    <m/>
    <m/>
  </r>
  <r>
    <x v="0"/>
    <n v="2371"/>
    <d v="2557-11-14T00:00:00"/>
    <m/>
    <n v="39648"/>
    <m/>
    <m/>
    <m/>
    <m/>
    <m/>
    <m/>
  </r>
  <r>
    <x v="0"/>
    <n v="2252"/>
    <d v="2557-10-31T00:00:00"/>
    <m/>
    <n v="8560"/>
    <m/>
    <m/>
    <m/>
    <m/>
    <m/>
    <m/>
  </r>
  <r>
    <x v="0"/>
    <n v="1898"/>
    <d v="2557-11-19T00:00:00"/>
    <m/>
    <n v="55105"/>
    <m/>
    <m/>
    <m/>
    <m/>
    <m/>
    <m/>
  </r>
  <r>
    <x v="0"/>
    <n v="2609"/>
    <d v="2557-11-27T00:00:00"/>
    <m/>
    <n v="20005"/>
    <m/>
    <m/>
    <m/>
    <m/>
    <m/>
    <m/>
  </r>
  <r>
    <x v="0"/>
    <n v="2642"/>
    <d v="2557-12-01T00:00:00"/>
    <m/>
    <n v="13900"/>
    <m/>
    <m/>
    <m/>
    <m/>
    <m/>
    <m/>
  </r>
  <r>
    <x v="1"/>
    <n v="2357"/>
    <d v="2557-11-13T00:00:00"/>
    <m/>
    <n v="44592.25"/>
    <m/>
    <m/>
    <m/>
    <m/>
    <m/>
    <m/>
  </r>
  <r>
    <x v="2"/>
    <n v="2598"/>
    <d v="2557-11-26T00:00:00"/>
    <m/>
    <n v="36273"/>
    <m/>
    <m/>
    <m/>
    <m/>
    <m/>
    <m/>
  </r>
  <r>
    <x v="0"/>
    <n v="2322"/>
    <d v="2557-11-10T00:00:00"/>
    <m/>
    <n v="98625"/>
    <m/>
    <m/>
    <m/>
    <m/>
    <m/>
    <m/>
  </r>
  <r>
    <x v="3"/>
    <n v="2629"/>
    <d v="2557-12-01T00:00:00"/>
    <m/>
    <n v="10820"/>
    <m/>
    <m/>
    <m/>
    <m/>
    <m/>
    <m/>
  </r>
  <r>
    <x v="4"/>
    <n v="2121"/>
    <d v="2557-10-16T00:00:00"/>
    <m/>
    <n v="3424"/>
    <m/>
    <m/>
    <m/>
    <m/>
    <m/>
    <m/>
  </r>
  <r>
    <x v="1"/>
    <n v="2277"/>
    <d v="2557-11-05T00:00:00"/>
    <m/>
    <n v="16860"/>
    <m/>
    <m/>
    <m/>
    <m/>
    <m/>
    <m/>
  </r>
  <r>
    <x v="0"/>
    <n v="2568"/>
    <d v="2557-11-24T00:00:00"/>
    <m/>
    <n v="800"/>
    <m/>
    <m/>
    <m/>
    <m/>
    <m/>
    <m/>
  </r>
  <r>
    <x v="0"/>
    <n v="2557"/>
    <d v="2557-11-20T00:00:00"/>
    <m/>
    <n v="25430"/>
    <m/>
    <m/>
    <m/>
    <m/>
    <m/>
    <m/>
  </r>
  <r>
    <x v="5"/>
    <n v="189"/>
    <d v="2558-01-29T00:00:00"/>
    <m/>
    <n v="1100"/>
    <m/>
    <m/>
    <m/>
    <m/>
    <m/>
    <m/>
  </r>
  <r>
    <x v="0"/>
    <n v="144"/>
    <d v="2558-01-22T00:00:00"/>
    <m/>
    <n v="31460"/>
    <m/>
    <m/>
    <m/>
    <m/>
    <m/>
    <m/>
  </r>
  <r>
    <x v="0"/>
    <n v="327"/>
    <d v="2558-02-18T00:00:00"/>
    <m/>
    <n v="13175"/>
    <m/>
    <m/>
    <m/>
    <m/>
    <m/>
    <m/>
  </r>
  <r>
    <x v="6"/>
    <n v="319"/>
    <d v="2558-02-18T00:00:00"/>
    <m/>
    <n v="2247"/>
    <m/>
    <m/>
    <m/>
    <m/>
    <m/>
    <m/>
  </r>
  <r>
    <x v="6"/>
    <n v="335"/>
    <d v="2558-02-20T00:00:00"/>
    <m/>
    <n v="4380"/>
    <m/>
    <m/>
    <m/>
    <m/>
    <m/>
    <m/>
  </r>
  <r>
    <x v="0"/>
    <n v="455"/>
    <d v="2558-03-09T00:00:00"/>
    <m/>
    <n v="2675"/>
    <m/>
    <m/>
    <m/>
    <m/>
    <m/>
    <m/>
  </r>
  <r>
    <x v="0"/>
    <n v="818"/>
    <d v="2558-05-01T00:00:00"/>
    <m/>
    <n v="18618"/>
    <m/>
    <m/>
    <m/>
    <m/>
    <m/>
    <m/>
  </r>
  <r>
    <x v="7"/>
    <m/>
    <m/>
    <m/>
    <m/>
    <m/>
    <m/>
    <m/>
    <m/>
    <m/>
    <m/>
  </r>
  <r>
    <x v="7"/>
    <m/>
    <m/>
    <m/>
    <m/>
    <m/>
    <m/>
    <m/>
    <m/>
    <m/>
    <m/>
  </r>
  <r>
    <x v="7"/>
    <m/>
    <m/>
    <m/>
    <m/>
    <m/>
    <m/>
    <m/>
    <m/>
    <m/>
    <m/>
  </r>
  <r>
    <x v="6"/>
    <n v="335"/>
    <d v="2558-02-20T00:00:00"/>
    <m/>
    <n v="4380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9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C161:L181" firstHeaderRow="0" firstDataRow="1" firstDataCol="1"/>
  <pivotFields count="12">
    <pivotField axis="axisRow" showAll="0">
      <items count="20">
        <item x="5"/>
        <item x="3"/>
        <item x="8"/>
        <item x="14"/>
        <item x="16"/>
        <item x="15"/>
        <item x="7"/>
        <item x="17"/>
        <item x="11"/>
        <item x="9"/>
        <item x="10"/>
        <item x="0"/>
        <item x="2"/>
        <item x="13"/>
        <item x="6"/>
        <item x="1"/>
        <item x="4"/>
        <item x="12"/>
        <item x="18"/>
        <item t="default"/>
      </items>
    </pivotField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dataFields count="9">
    <dataField name="Sum of ใช้สอย" fld="3" baseField="0" baseItem="0"/>
    <dataField name="Sum of วิทย์" fld="4" baseField="0" baseItem="0"/>
    <dataField name="Sum of ค่าถ่ายเอกสารส่วนเกิน" fld="5" baseField="0" baseItem="0"/>
    <dataField name="Sum of สำนักงาน" fld="6" baseField="0" baseItem="0"/>
    <dataField name="Sum of คอมฯ" fld="7" baseField="0" baseItem="0"/>
    <dataField name="Sum of ไฟฟ้า" fld="8" baseField="0" baseItem="0"/>
    <dataField name="Sum of เชื้อเพลิง" fld="9" baseField="0" baseItem="0"/>
    <dataField name="Sum of งานบ้านฯ" fld="10" baseField="0" baseItem="0"/>
    <dataField name="Sum of อื่น ๆ 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3" cacheId="15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B55:J64" firstHeaderRow="0" firstDataRow="1" firstDataCol="1"/>
  <pivotFields count="11">
    <pivotField axis="axisRow" showAll="0">
      <items count="9">
        <item x="2"/>
        <item x="5"/>
        <item x="6"/>
        <item x="4"/>
        <item x="3"/>
        <item x="1"/>
        <item x="0"/>
        <item x="7"/>
        <item t="default"/>
      </items>
    </pivotField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um of ใช้สอย" fld="3" baseField="0" baseItem="0"/>
    <dataField name="Sum of วิทย์" fld="4" baseField="0" baseItem="0"/>
    <dataField name="Sum of สำนักงาน" fld="5" baseField="0" baseItem="0"/>
    <dataField name="Sum of งานบ้านฯ" fld="6" baseField="0" baseItem="0"/>
    <dataField name="Sum of คอมฯ" fld="7" baseField="0" baseItem="0"/>
    <dataField name="Sum of ไฟฟ้า" fld="8" baseField="0" baseItem="0"/>
    <dataField name="Sum of อื่น ๆ " fld="9" baseField="0" baseItem="0"/>
    <dataField name="Sum of ค่าเช่า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AB75"/>
  <sheetViews>
    <sheetView tabSelected="1" view="pageBreakPreview" topLeftCell="A4" zoomScaleNormal="100" zoomScaleSheetLayoutView="100" workbookViewId="0">
      <pane xSplit="1" ySplit="4" topLeftCell="B14" activePane="bottomRight" state="frozen"/>
      <selection activeCell="A4" sqref="A4"/>
      <selection pane="topRight" activeCell="B4" sqref="B4"/>
      <selection pane="bottomLeft" activeCell="A8" sqref="A8"/>
      <selection pane="bottomRight" activeCell="A22" sqref="A22"/>
    </sheetView>
  </sheetViews>
  <sheetFormatPr defaultRowHeight="21"/>
  <cols>
    <col min="1" max="1" width="43.85546875" style="20" customWidth="1"/>
    <col min="2" max="2" width="22.85546875" style="20" customWidth="1"/>
    <col min="3" max="3" width="22.85546875" style="23" customWidth="1"/>
    <col min="4" max="4" width="6.28515625" style="23" customWidth="1"/>
    <col min="5" max="5" width="9.7109375" style="213" customWidth="1"/>
    <col min="6" max="6" width="8.140625" style="213" customWidth="1"/>
    <col min="7" max="8" width="18.42578125" style="283" customWidth="1"/>
    <col min="9" max="9" width="12.7109375" style="20" customWidth="1"/>
    <col min="10" max="10" width="8.7109375" style="20" customWidth="1"/>
    <col min="11" max="11" width="15.140625" style="20" customWidth="1"/>
    <col min="12" max="13" width="12.7109375" style="20" customWidth="1"/>
    <col min="14" max="14" width="8.7109375" style="20" customWidth="1"/>
    <col min="15" max="17" width="12.7109375" style="20" customWidth="1"/>
    <col min="18" max="18" width="8.42578125" style="20" customWidth="1"/>
    <col min="19" max="21" width="12.7109375" style="20" customWidth="1"/>
    <col min="22" max="22" width="7.28515625" style="20" customWidth="1"/>
    <col min="23" max="24" width="12.7109375" style="20" customWidth="1"/>
    <col min="25" max="16384" width="9.140625" style="20"/>
  </cols>
  <sheetData>
    <row r="1" spans="1:25" s="22" customFormat="1">
      <c r="A1" s="474"/>
      <c r="B1" s="474"/>
      <c r="C1" s="474"/>
      <c r="D1" s="474"/>
      <c r="E1" s="474"/>
      <c r="F1" s="385"/>
      <c r="G1" s="284"/>
      <c r="H1" s="284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36"/>
    </row>
    <row r="2" spans="1:25" s="35" customFormat="1" ht="26.25">
      <c r="A2" s="475"/>
      <c r="B2" s="475"/>
      <c r="C2" s="475"/>
      <c r="D2" s="475"/>
      <c r="E2" s="384"/>
      <c r="F2" s="384"/>
      <c r="G2" s="486" t="s">
        <v>92</v>
      </c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6"/>
      <c r="X2" s="486"/>
      <c r="Y2" s="58"/>
    </row>
    <row r="3" spans="1:25" ht="9.75" customHeight="1">
      <c r="A3" s="37"/>
      <c r="B3" s="37"/>
      <c r="C3" s="37"/>
      <c r="D3" s="37"/>
      <c r="E3" s="386"/>
      <c r="F3" s="386"/>
      <c r="G3" s="285"/>
      <c r="H3" s="285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19"/>
    </row>
    <row r="4" spans="1:25" ht="21.75" customHeight="1">
      <c r="A4" s="498" t="s">
        <v>0</v>
      </c>
      <c r="B4" s="498"/>
      <c r="C4" s="498"/>
      <c r="D4" s="498"/>
      <c r="E4" s="498"/>
      <c r="F4" s="386"/>
      <c r="G4" s="285"/>
      <c r="H4" s="285"/>
      <c r="I4" s="60"/>
      <c r="J4" s="60"/>
      <c r="K4" s="60"/>
      <c r="L4" s="60"/>
      <c r="M4" s="60"/>
      <c r="N4" s="60"/>
      <c r="O4" s="60"/>
      <c r="P4" s="476"/>
      <c r="Q4" s="476"/>
      <c r="R4" s="270"/>
      <c r="S4" s="60"/>
      <c r="T4" s="60"/>
      <c r="U4" s="60"/>
      <c r="V4" s="60"/>
      <c r="W4" s="60"/>
      <c r="X4" s="60"/>
      <c r="Y4" s="19"/>
    </row>
    <row r="5" spans="1:25" ht="33" customHeight="1" thickBot="1">
      <c r="A5" s="475" t="s">
        <v>187</v>
      </c>
      <c r="B5" s="475"/>
      <c r="C5" s="475"/>
      <c r="D5" s="475"/>
      <c r="E5" s="475"/>
      <c r="F5" s="387"/>
      <c r="G5" s="250" t="s">
        <v>402</v>
      </c>
      <c r="H5" s="290"/>
      <c r="I5" s="293"/>
      <c r="J5" s="293"/>
      <c r="K5" s="294"/>
      <c r="L5" s="295"/>
      <c r="M5" s="293"/>
      <c r="N5" s="293"/>
      <c r="O5" s="294"/>
      <c r="P5" s="295"/>
      <c r="Q5" s="296"/>
      <c r="R5" s="296"/>
      <c r="S5" s="297"/>
      <c r="T5" s="38"/>
      <c r="U5" s="38"/>
      <c r="V5" s="38"/>
      <c r="W5" s="38"/>
      <c r="X5" s="38"/>
      <c r="Y5" s="19"/>
    </row>
    <row r="6" spans="1:25" s="27" customFormat="1" ht="51" customHeight="1" thickTop="1">
      <c r="A6" s="525" t="s">
        <v>454</v>
      </c>
      <c r="B6" s="525"/>
      <c r="C6" s="525"/>
      <c r="D6" s="525"/>
      <c r="E6" s="384"/>
      <c r="F6" s="388"/>
      <c r="G6" s="298" t="s">
        <v>1</v>
      </c>
      <c r="H6" s="480" t="s">
        <v>267</v>
      </c>
      <c r="I6" s="477" t="s">
        <v>262</v>
      </c>
      <c r="J6" s="478"/>
      <c r="K6" s="478"/>
      <c r="L6" s="479"/>
      <c r="M6" s="483" t="s">
        <v>263</v>
      </c>
      <c r="N6" s="484"/>
      <c r="O6" s="484"/>
      <c r="P6" s="485"/>
      <c r="Q6" s="487" t="s">
        <v>261</v>
      </c>
      <c r="R6" s="488"/>
      <c r="S6" s="488"/>
      <c r="T6" s="489"/>
      <c r="U6" s="492" t="s">
        <v>393</v>
      </c>
      <c r="V6" s="493"/>
      <c r="W6" s="493"/>
      <c r="X6" s="494"/>
      <c r="Y6" s="59"/>
    </row>
    <row r="7" spans="1:25" s="27" customFormat="1" ht="27" customHeight="1">
      <c r="A7" s="497"/>
      <c r="B7" s="216" t="s">
        <v>267</v>
      </c>
      <c r="C7" s="214" t="s">
        <v>2</v>
      </c>
      <c r="D7" s="57"/>
      <c r="E7" s="388"/>
      <c r="F7" s="388"/>
      <c r="G7" s="287"/>
      <c r="H7" s="481"/>
      <c r="I7" s="468" t="s">
        <v>392</v>
      </c>
      <c r="J7" s="468"/>
      <c r="K7" s="467" t="s">
        <v>93</v>
      </c>
      <c r="L7" s="467"/>
      <c r="M7" s="469" t="s">
        <v>392</v>
      </c>
      <c r="N7" s="470"/>
      <c r="O7" s="482" t="s">
        <v>93</v>
      </c>
      <c r="P7" s="482"/>
      <c r="Q7" s="468" t="s">
        <v>392</v>
      </c>
      <c r="R7" s="468"/>
      <c r="S7" s="467" t="s">
        <v>93</v>
      </c>
      <c r="T7" s="467"/>
      <c r="U7" s="469" t="s">
        <v>392</v>
      </c>
      <c r="V7" s="470"/>
      <c r="W7" s="490" t="s">
        <v>93</v>
      </c>
      <c r="X7" s="491"/>
      <c r="Y7" s="59"/>
    </row>
    <row r="8" spans="1:25" ht="47.25">
      <c r="A8" s="290" t="s">
        <v>314</v>
      </c>
      <c r="B8" s="290"/>
      <c r="C8" s="290"/>
      <c r="D8" s="57"/>
      <c r="E8" s="388"/>
      <c r="F8" s="388"/>
      <c r="G8" s="288"/>
      <c r="H8" s="299"/>
      <c r="I8" s="473"/>
      <c r="J8" s="473"/>
      <c r="K8" s="202" t="s">
        <v>94</v>
      </c>
      <c r="L8" s="203" t="s">
        <v>216</v>
      </c>
      <c r="M8" s="471"/>
      <c r="N8" s="472"/>
      <c r="O8" s="280" t="s">
        <v>94</v>
      </c>
      <c r="P8" s="281" t="s">
        <v>216</v>
      </c>
      <c r="Q8" s="473"/>
      <c r="R8" s="473"/>
      <c r="S8" s="202" t="s">
        <v>94</v>
      </c>
      <c r="T8" s="203" t="s">
        <v>216</v>
      </c>
      <c r="U8" s="471"/>
      <c r="V8" s="472"/>
      <c r="W8" s="280" t="s">
        <v>94</v>
      </c>
      <c r="X8" s="282" t="s">
        <v>216</v>
      </c>
      <c r="Y8" s="19"/>
    </row>
    <row r="9" spans="1:25">
      <c r="A9" s="392" t="s">
        <v>5</v>
      </c>
      <c r="B9" s="39">
        <f>70000+100000+1000+54000</f>
        <v>225000</v>
      </c>
      <c r="C9" s="39">
        <f>+'detail-งบปกติ'!G153</f>
        <v>237758.4</v>
      </c>
      <c r="D9" s="57" t="s">
        <v>3</v>
      </c>
      <c r="E9" s="425">
        <f>C9/B9</f>
        <v>1.0567039999999999</v>
      </c>
      <c r="F9" s="388"/>
      <c r="G9" s="382" t="s">
        <v>394</v>
      </c>
      <c r="H9" s="300">
        <v>225000</v>
      </c>
      <c r="I9" s="346">
        <f>30000+30000+13500</f>
        <v>73500</v>
      </c>
      <c r="J9" s="272">
        <f>+I9/B9</f>
        <v>0.32666666666666666</v>
      </c>
      <c r="K9" s="413">
        <f>+'detail-งบปกติ'!G156</f>
        <v>96705.4</v>
      </c>
      <c r="L9" s="414">
        <f>K9/H9</f>
        <v>0.42980177777777773</v>
      </c>
      <c r="M9" s="279">
        <f>40000+40000+1000+13500</f>
        <v>94500</v>
      </c>
      <c r="N9" s="275">
        <f>+M9/B9</f>
        <v>0.42</v>
      </c>
      <c r="O9" s="61">
        <f>+'detail-งบปกติ'!G157</f>
        <v>81763</v>
      </c>
      <c r="P9" s="219">
        <f>O9/H9</f>
        <v>0.36339111111111111</v>
      </c>
      <c r="Q9" s="346">
        <f>30000+13500</f>
        <v>43500</v>
      </c>
      <c r="R9" s="272">
        <f>+Q9/H9</f>
        <v>0.19333333333333333</v>
      </c>
      <c r="S9" s="413">
        <f>+'detail-งบปกติ'!G158</f>
        <v>19830</v>
      </c>
      <c r="T9" s="414">
        <f>+S9/C11</f>
        <v>2.1482147728580831E-2</v>
      </c>
      <c r="U9" s="333">
        <v>13500</v>
      </c>
      <c r="V9" s="275">
        <f>U9/H9</f>
        <v>0.06</v>
      </c>
      <c r="W9" s="61"/>
      <c r="X9" s="62"/>
      <c r="Y9" s="19"/>
    </row>
    <row r="10" spans="1:25">
      <c r="A10" s="392" t="s">
        <v>6</v>
      </c>
      <c r="B10" s="39"/>
      <c r="C10" s="39"/>
      <c r="D10" s="57"/>
      <c r="E10" s="425"/>
      <c r="F10" s="388"/>
      <c r="G10" s="382" t="s">
        <v>395</v>
      </c>
      <c r="H10" s="61"/>
      <c r="I10" s="347"/>
      <c r="J10" s="271"/>
      <c r="K10" s="415"/>
      <c r="L10" s="416"/>
      <c r="M10" s="279"/>
      <c r="N10" s="276"/>
      <c r="O10" s="61"/>
      <c r="P10" s="219"/>
      <c r="Q10" s="347"/>
      <c r="R10" s="271"/>
      <c r="S10" s="415"/>
      <c r="T10" s="416"/>
      <c r="U10" s="334"/>
      <c r="V10" s="276"/>
      <c r="W10" s="61"/>
      <c r="X10" s="62"/>
      <c r="Y10" s="19"/>
    </row>
    <row r="11" spans="1:25">
      <c r="A11" s="393" t="s">
        <v>67</v>
      </c>
      <c r="B11" s="208">
        <v>1000000</v>
      </c>
      <c r="C11" s="39">
        <f>+'detail-งบปกติ'!H153</f>
        <v>923092.05999999994</v>
      </c>
      <c r="D11" s="57" t="s">
        <v>3</v>
      </c>
      <c r="E11" s="425">
        <f t="shared" ref="E11:E19" si="0">C11/B11</f>
        <v>0.92309205999999999</v>
      </c>
      <c r="F11" s="388"/>
      <c r="G11" s="382" t="s">
        <v>67</v>
      </c>
      <c r="H11" s="61">
        <v>1000000</v>
      </c>
      <c r="I11" s="347">
        <v>440000</v>
      </c>
      <c r="J11" s="273">
        <f t="shared" ref="J11:J19" si="1">+I11/B11</f>
        <v>0.44</v>
      </c>
      <c r="K11" s="415">
        <f>+'detail-งบปกติ'!H156</f>
        <v>651360.15999999992</v>
      </c>
      <c r="L11" s="417">
        <f t="shared" ref="L11:L18" si="2">K11/H11</f>
        <v>0.65136015999999997</v>
      </c>
      <c r="M11" s="279">
        <v>250000</v>
      </c>
      <c r="N11" s="277">
        <f t="shared" ref="N11:N18" si="3">+M11/B11</f>
        <v>0.25</v>
      </c>
      <c r="O11" s="61">
        <f>+'detail-งบปกติ'!H157</f>
        <v>182390.3</v>
      </c>
      <c r="P11" s="219">
        <f t="shared" ref="P11:P18" si="4">O11/H11</f>
        <v>0.18239029999999998</v>
      </c>
      <c r="Q11" s="347">
        <v>250000</v>
      </c>
      <c r="R11" s="273">
        <f t="shared" ref="R11:R18" si="5">+Q11/H11</f>
        <v>0.25</v>
      </c>
      <c r="S11" s="415">
        <f>+'detail-งบปกติ'!H158</f>
        <v>56191</v>
      </c>
      <c r="T11" s="417"/>
      <c r="U11" s="334">
        <v>60000</v>
      </c>
      <c r="V11" s="277">
        <f t="shared" ref="V11:V18" si="6">U11/H11</f>
        <v>0.06</v>
      </c>
      <c r="W11" s="61"/>
      <c r="X11" s="62"/>
      <c r="Y11" s="19"/>
    </row>
    <row r="12" spans="1:25">
      <c r="A12" s="393" t="s">
        <v>259</v>
      </c>
      <c r="B12" s="208">
        <v>108000</v>
      </c>
      <c r="C12" s="39">
        <f>+'detail-งบปกติ'!I153</f>
        <v>100733.75</v>
      </c>
      <c r="D12" s="57" t="s">
        <v>3</v>
      </c>
      <c r="E12" s="425">
        <f t="shared" si="0"/>
        <v>0.9327199074074074</v>
      </c>
      <c r="F12" s="388"/>
      <c r="G12" s="382" t="s">
        <v>259</v>
      </c>
      <c r="H12" s="61">
        <v>108000</v>
      </c>
      <c r="I12" s="347">
        <v>27000</v>
      </c>
      <c r="J12" s="274">
        <f t="shared" si="1"/>
        <v>0.25</v>
      </c>
      <c r="K12" s="415">
        <f>+'detail-งบปกติ'!I156</f>
        <v>22888.25</v>
      </c>
      <c r="L12" s="417">
        <f t="shared" si="2"/>
        <v>0.21192824074074074</v>
      </c>
      <c r="M12" s="279">
        <v>27000</v>
      </c>
      <c r="N12" s="278">
        <f t="shared" si="3"/>
        <v>0.25</v>
      </c>
      <c r="O12" s="61">
        <f>+'detail-งบปกติ'!I157</f>
        <v>58652</v>
      </c>
      <c r="P12" s="219">
        <f t="shared" si="4"/>
        <v>0.54307407407407404</v>
      </c>
      <c r="Q12" s="347">
        <v>27000</v>
      </c>
      <c r="R12" s="274">
        <f t="shared" si="5"/>
        <v>0.25</v>
      </c>
      <c r="S12" s="415">
        <f>+'detail-งบปกติ'!I158</f>
        <v>19193.5</v>
      </c>
      <c r="T12" s="417"/>
      <c r="U12" s="334">
        <v>27000</v>
      </c>
      <c r="V12" s="278">
        <f t="shared" si="6"/>
        <v>0.25</v>
      </c>
      <c r="W12" s="61"/>
      <c r="X12" s="62"/>
      <c r="Y12" s="19"/>
    </row>
    <row r="13" spans="1:25">
      <c r="A13" s="394" t="s">
        <v>68</v>
      </c>
      <c r="B13" s="209">
        <v>119800</v>
      </c>
      <c r="C13" s="39">
        <f>+'detail-งบปกติ'!J153</f>
        <v>231154.4</v>
      </c>
      <c r="D13" s="57" t="s">
        <v>3</v>
      </c>
      <c r="E13" s="425">
        <f t="shared" si="0"/>
        <v>1.9295025041736227</v>
      </c>
      <c r="F13" s="388"/>
      <c r="G13" s="382" t="s">
        <v>68</v>
      </c>
      <c r="H13" s="61">
        <v>119800</v>
      </c>
      <c r="I13" s="347">
        <v>50000</v>
      </c>
      <c r="J13" s="274">
        <f t="shared" si="1"/>
        <v>0.41736227045075125</v>
      </c>
      <c r="K13" s="415">
        <f>+'detail-งบปกติ'!J156</f>
        <v>85544</v>
      </c>
      <c r="L13" s="417">
        <f t="shared" si="2"/>
        <v>0.71405676126878126</v>
      </c>
      <c r="M13" s="279">
        <v>30000</v>
      </c>
      <c r="N13" s="278">
        <f t="shared" si="3"/>
        <v>0.25041736227045075</v>
      </c>
      <c r="O13" s="61">
        <f>+'detail-งบปกติ'!J157</f>
        <v>98248.4</v>
      </c>
      <c r="P13" s="219">
        <f t="shared" si="4"/>
        <v>0.82010350584307179</v>
      </c>
      <c r="Q13" s="347">
        <v>30000</v>
      </c>
      <c r="R13" s="274">
        <f t="shared" si="5"/>
        <v>0.25041736227045075</v>
      </c>
      <c r="S13" s="415">
        <f>+'detail-งบปกติ'!J158</f>
        <v>43312</v>
      </c>
      <c r="T13" s="417"/>
      <c r="U13" s="334">
        <v>9800</v>
      </c>
      <c r="V13" s="278">
        <f t="shared" si="6"/>
        <v>8.1803005008347252E-2</v>
      </c>
      <c r="W13" s="61"/>
      <c r="X13" s="62"/>
      <c r="Y13" s="19"/>
    </row>
    <row r="14" spans="1:25">
      <c r="A14" s="394" t="s">
        <v>70</v>
      </c>
      <c r="B14" s="209">
        <v>80000</v>
      </c>
      <c r="C14" s="39">
        <f>+'detail-งบปกติ'!K153</f>
        <v>7680</v>
      </c>
      <c r="D14" s="57" t="s">
        <v>3</v>
      </c>
      <c r="E14" s="425">
        <f t="shared" si="0"/>
        <v>9.6000000000000002E-2</v>
      </c>
      <c r="F14" s="388"/>
      <c r="G14" s="382" t="s">
        <v>70</v>
      </c>
      <c r="H14" s="61">
        <v>80000</v>
      </c>
      <c r="I14" s="347">
        <v>30000</v>
      </c>
      <c r="J14" s="274">
        <f t="shared" si="1"/>
        <v>0.375</v>
      </c>
      <c r="K14" s="415">
        <f>+'detail-งบปกติ'!K156</f>
        <v>6480</v>
      </c>
      <c r="L14" s="417">
        <f t="shared" si="2"/>
        <v>8.1000000000000003E-2</v>
      </c>
      <c r="M14" s="279">
        <v>30000</v>
      </c>
      <c r="N14" s="278">
        <f t="shared" si="3"/>
        <v>0.375</v>
      </c>
      <c r="O14" s="61">
        <f>+'detail-งบปกติ'!K157</f>
        <v>0</v>
      </c>
      <c r="P14" s="219">
        <f t="shared" si="4"/>
        <v>0</v>
      </c>
      <c r="Q14" s="347">
        <v>20000</v>
      </c>
      <c r="R14" s="274">
        <f t="shared" si="5"/>
        <v>0.25</v>
      </c>
      <c r="S14" s="415">
        <f>+'detail-งบปกติ'!K158</f>
        <v>1200</v>
      </c>
      <c r="T14" s="417"/>
      <c r="U14" s="334"/>
      <c r="V14" s="278">
        <f t="shared" si="6"/>
        <v>0</v>
      </c>
      <c r="W14" s="61"/>
      <c r="X14" s="62"/>
      <c r="Y14" s="19"/>
    </row>
    <row r="15" spans="1:25">
      <c r="A15" s="393" t="s">
        <v>71</v>
      </c>
      <c r="B15" s="208">
        <v>40000</v>
      </c>
      <c r="C15" s="39">
        <f>+'detail-งบปกติ'!L153</f>
        <v>3756</v>
      </c>
      <c r="D15" s="57" t="s">
        <v>3</v>
      </c>
      <c r="E15" s="425">
        <f t="shared" si="0"/>
        <v>9.3899999999999997E-2</v>
      </c>
      <c r="F15" s="388"/>
      <c r="G15" s="382" t="s">
        <v>71</v>
      </c>
      <c r="H15" s="61">
        <v>40000</v>
      </c>
      <c r="I15" s="347">
        <v>20000</v>
      </c>
      <c r="J15" s="274">
        <f t="shared" si="1"/>
        <v>0.5</v>
      </c>
      <c r="K15" s="415">
        <f>+'detail-งบปกติ'!L156</f>
        <v>0</v>
      </c>
      <c r="L15" s="417">
        <f t="shared" si="2"/>
        <v>0</v>
      </c>
      <c r="M15" s="279">
        <v>10000</v>
      </c>
      <c r="N15" s="278">
        <f t="shared" si="3"/>
        <v>0.25</v>
      </c>
      <c r="O15" s="61">
        <f>+'detail-งบปกติ'!L157</f>
        <v>3756</v>
      </c>
      <c r="P15" s="219">
        <f t="shared" si="4"/>
        <v>9.3899999999999997E-2</v>
      </c>
      <c r="Q15" s="347">
        <v>10000</v>
      </c>
      <c r="R15" s="274">
        <f t="shared" si="5"/>
        <v>0.25</v>
      </c>
      <c r="S15" s="415">
        <f>+'detail-งบปกติ'!L158</f>
        <v>0</v>
      </c>
      <c r="T15" s="417"/>
      <c r="U15" s="334"/>
      <c r="V15" s="278">
        <f t="shared" si="6"/>
        <v>0</v>
      </c>
      <c r="W15" s="61"/>
      <c r="X15" s="62"/>
      <c r="Y15" s="19"/>
    </row>
    <row r="16" spans="1:25">
      <c r="A16" s="393" t="s">
        <v>260</v>
      </c>
      <c r="B16" s="208">
        <v>800</v>
      </c>
      <c r="C16" s="39">
        <f>+'detail-งบปกติ'!M153</f>
        <v>450</v>
      </c>
      <c r="D16" s="57" t="s">
        <v>3</v>
      </c>
      <c r="E16" s="425">
        <f t="shared" si="0"/>
        <v>0.5625</v>
      </c>
      <c r="F16" s="388"/>
      <c r="G16" s="382" t="s">
        <v>260</v>
      </c>
      <c r="H16" s="61">
        <v>800</v>
      </c>
      <c r="I16" s="347">
        <v>240</v>
      </c>
      <c r="J16" s="274">
        <f t="shared" si="1"/>
        <v>0.3</v>
      </c>
      <c r="K16" s="415">
        <f>+'detail-งบปกติ'!M156</f>
        <v>240</v>
      </c>
      <c r="L16" s="417">
        <f t="shared" si="2"/>
        <v>0.3</v>
      </c>
      <c r="M16" s="279">
        <v>240</v>
      </c>
      <c r="N16" s="278">
        <f t="shared" si="3"/>
        <v>0.3</v>
      </c>
      <c r="O16" s="61">
        <f>+'detail-งบปกติ'!M157</f>
        <v>160</v>
      </c>
      <c r="P16" s="219">
        <f t="shared" si="4"/>
        <v>0.2</v>
      </c>
      <c r="Q16" s="347">
        <v>240</v>
      </c>
      <c r="R16" s="274">
        <f t="shared" si="5"/>
        <v>0.3</v>
      </c>
      <c r="S16" s="415">
        <f>+'detail-งบปกติ'!M158</f>
        <v>50</v>
      </c>
      <c r="T16" s="417"/>
      <c r="U16" s="334">
        <v>80</v>
      </c>
      <c r="V16" s="278">
        <f t="shared" si="6"/>
        <v>0.1</v>
      </c>
      <c r="W16" s="61"/>
      <c r="X16" s="62"/>
      <c r="Y16" s="19"/>
    </row>
    <row r="17" spans="1:25">
      <c r="A17" s="394" t="s">
        <v>69</v>
      </c>
      <c r="B17" s="209">
        <v>110000</v>
      </c>
      <c r="C17" s="39">
        <f>+'detail-งบปกติ'!N153</f>
        <v>15124</v>
      </c>
      <c r="D17" s="57" t="s">
        <v>3</v>
      </c>
      <c r="E17" s="425">
        <f t="shared" si="0"/>
        <v>0.13749090909090908</v>
      </c>
      <c r="F17" s="388"/>
      <c r="G17" s="382" t="s">
        <v>69</v>
      </c>
      <c r="H17" s="61">
        <v>110000</v>
      </c>
      <c r="I17" s="347">
        <v>50000</v>
      </c>
      <c r="J17" s="274">
        <f t="shared" si="1"/>
        <v>0.45454545454545453</v>
      </c>
      <c r="K17" s="415">
        <f>+'detail-งบปกติ'!N156</f>
        <v>15124</v>
      </c>
      <c r="L17" s="417">
        <f t="shared" si="2"/>
        <v>0.13749090909090908</v>
      </c>
      <c r="M17" s="279">
        <v>30000</v>
      </c>
      <c r="N17" s="278">
        <f t="shared" si="3"/>
        <v>0.27272727272727271</v>
      </c>
      <c r="O17" s="61">
        <f>+'detail-งบปกติ'!N157</f>
        <v>0</v>
      </c>
      <c r="P17" s="219">
        <f t="shared" si="4"/>
        <v>0</v>
      </c>
      <c r="Q17" s="347">
        <v>30000</v>
      </c>
      <c r="R17" s="274">
        <f t="shared" si="5"/>
        <v>0.27272727272727271</v>
      </c>
      <c r="S17" s="415">
        <f>+'detail-งบปกติ'!N158</f>
        <v>0</v>
      </c>
      <c r="T17" s="417"/>
      <c r="U17" s="334"/>
      <c r="V17" s="278">
        <f t="shared" si="6"/>
        <v>0</v>
      </c>
      <c r="W17" s="61"/>
      <c r="X17" s="62"/>
      <c r="Y17" s="19"/>
    </row>
    <row r="18" spans="1:25">
      <c r="A18" s="394" t="s">
        <v>72</v>
      </c>
      <c r="B18" s="209">
        <v>18600</v>
      </c>
      <c r="C18" s="39">
        <f>+'detail-งบปกติ'!O153</f>
        <v>8561</v>
      </c>
      <c r="D18" s="57" t="s">
        <v>3</v>
      </c>
      <c r="E18" s="425">
        <f t="shared" si="0"/>
        <v>0.46026881720430107</v>
      </c>
      <c r="F18" s="388"/>
      <c r="G18" s="382" t="s">
        <v>72</v>
      </c>
      <c r="H18" s="307">
        <v>18600</v>
      </c>
      <c r="I18" s="348">
        <v>0</v>
      </c>
      <c r="J18" s="357">
        <f t="shared" si="1"/>
        <v>0</v>
      </c>
      <c r="K18" s="418">
        <f>+'detail-งบปกติ'!O156</f>
        <v>3361</v>
      </c>
      <c r="L18" s="419">
        <f t="shared" si="2"/>
        <v>0.18069892473118279</v>
      </c>
      <c r="M18" s="366">
        <v>10000</v>
      </c>
      <c r="N18" s="336">
        <f t="shared" si="3"/>
        <v>0.5376344086021505</v>
      </c>
      <c r="O18" s="307">
        <f>+'detail-งบปกติ'!O157</f>
        <v>3926</v>
      </c>
      <c r="P18" s="308">
        <f t="shared" si="4"/>
        <v>0.21107526881720431</v>
      </c>
      <c r="Q18" s="348">
        <v>8600</v>
      </c>
      <c r="R18" s="357">
        <f t="shared" si="5"/>
        <v>0.46236559139784944</v>
      </c>
      <c r="S18" s="418">
        <f>+'detail-งบปกติ'!O158</f>
        <v>1274</v>
      </c>
      <c r="T18" s="419"/>
      <c r="U18" s="335"/>
      <c r="V18" s="336">
        <f t="shared" si="6"/>
        <v>0</v>
      </c>
      <c r="W18" s="307"/>
      <c r="X18" s="309"/>
      <c r="Y18" s="19"/>
    </row>
    <row r="19" spans="1:25" ht="21.75" thickBot="1">
      <c r="A19" s="395" t="s">
        <v>13</v>
      </c>
      <c r="B19" s="210">
        <f>SUM(B9:B18)</f>
        <v>1702200</v>
      </c>
      <c r="C19" s="40">
        <f>SUM(C9:C18)</f>
        <v>1528309.6099999999</v>
      </c>
      <c r="D19" s="57" t="s">
        <v>3</v>
      </c>
      <c r="E19" s="425">
        <f t="shared" si="0"/>
        <v>0.89784373751615554</v>
      </c>
      <c r="F19" s="388"/>
      <c r="G19" s="301"/>
      <c r="H19" s="310">
        <f>SUM(H9:H18)</f>
        <v>1702200</v>
      </c>
      <c r="I19" s="349">
        <f>SUM(I9:I18)</f>
        <v>690740</v>
      </c>
      <c r="J19" s="374">
        <f t="shared" si="1"/>
        <v>0.40579250381858772</v>
      </c>
      <c r="K19" s="310">
        <f>SUM(K9:K18)</f>
        <v>881702.80999999994</v>
      </c>
      <c r="L19" s="311">
        <f>K19/H19</f>
        <v>0.51797838679356123</v>
      </c>
      <c r="M19" s="367">
        <f>SUM(M9:M18)</f>
        <v>481740</v>
      </c>
      <c r="N19" s="338">
        <f>M19/H19</f>
        <v>0.2830102220655622</v>
      </c>
      <c r="O19" s="312">
        <f>SUM(O9:O18)</f>
        <v>428895.69999999995</v>
      </c>
      <c r="P19" s="313">
        <f>+O19/H19</f>
        <v>0.25196551521560329</v>
      </c>
      <c r="Q19" s="349">
        <f>SUM(Q9:Q18)</f>
        <v>419340</v>
      </c>
      <c r="R19" s="358">
        <f>Q19/H19</f>
        <v>0.24635178004934791</v>
      </c>
      <c r="S19" s="310">
        <f>SUM(S9:S18)</f>
        <v>141050.5</v>
      </c>
      <c r="T19" s="311"/>
      <c r="U19" s="337">
        <f>SUM(U9:U18)</f>
        <v>110380</v>
      </c>
      <c r="V19" s="338">
        <f>U19/H19</f>
        <v>6.4845494066502168E-2</v>
      </c>
      <c r="W19" s="312"/>
      <c r="X19" s="314"/>
      <c r="Y19" s="19"/>
    </row>
    <row r="20" spans="1:25" ht="31.5" thickTop="1">
      <c r="A20" s="295" t="s">
        <v>15</v>
      </c>
      <c r="B20" s="210"/>
      <c r="C20" s="248">
        <f>+B19-C19</f>
        <v>173890.39000000013</v>
      </c>
      <c r="D20" s="57" t="s">
        <v>3</v>
      </c>
      <c r="E20" s="425"/>
      <c r="F20" s="388"/>
      <c r="G20" s="302" t="s">
        <v>313</v>
      </c>
      <c r="H20" s="303"/>
      <c r="I20" s="371"/>
      <c r="J20" s="375"/>
      <c r="K20" s="304"/>
      <c r="L20" s="304"/>
      <c r="M20" s="368"/>
      <c r="N20" s="340"/>
      <c r="O20" s="305"/>
      <c r="P20" s="464"/>
      <c r="Q20" s="465"/>
      <c r="R20" s="359"/>
      <c r="S20" s="305"/>
      <c r="T20" s="305"/>
      <c r="U20" s="339"/>
      <c r="V20" s="340"/>
      <c r="W20" s="305"/>
      <c r="X20" s="306"/>
      <c r="Y20" s="19"/>
    </row>
    <row r="21" spans="1:25" s="201" customFormat="1">
      <c r="A21" s="466" t="s">
        <v>215</v>
      </c>
      <c r="B21" s="466"/>
      <c r="C21" s="466"/>
      <c r="D21" s="466"/>
      <c r="E21" s="426"/>
      <c r="F21" s="389"/>
      <c r="G21" s="382" t="s">
        <v>396</v>
      </c>
      <c r="H21" s="61">
        <v>9000</v>
      </c>
      <c r="I21" s="350"/>
      <c r="J21" s="360"/>
      <c r="K21" s="409">
        <f>+'detail-งบฝึกงาน'!G37</f>
        <v>0</v>
      </c>
      <c r="L21" s="410">
        <f>+K21/H21</f>
        <v>0</v>
      </c>
      <c r="M21" s="279">
        <v>4000</v>
      </c>
      <c r="N21" s="277">
        <f>+M21/H21</f>
        <v>0.44444444444444442</v>
      </c>
      <c r="O21" s="61">
        <f>+'detail-งบฝึกงาน'!G39</f>
        <v>0</v>
      </c>
      <c r="P21" s="61">
        <f>+O21/B23</f>
        <v>0</v>
      </c>
      <c r="Q21" s="350">
        <v>4000</v>
      </c>
      <c r="R21" s="360">
        <f>+Q21/B23</f>
        <v>0.44444444444444442</v>
      </c>
      <c r="S21" s="409">
        <f>+'detail-งบฝึกงาน'!G40</f>
        <v>0</v>
      </c>
      <c r="T21" s="410"/>
      <c r="U21" s="334">
        <v>1000</v>
      </c>
      <c r="V21" s="277">
        <f>U21/H21</f>
        <v>0.1111111111111111</v>
      </c>
      <c r="W21" s="61"/>
      <c r="X21" s="62"/>
      <c r="Y21" s="200"/>
    </row>
    <row r="22" spans="1:25" ht="30.75">
      <c r="A22" s="291" t="s">
        <v>472</v>
      </c>
      <c r="B22" s="41"/>
      <c r="C22" s="42"/>
      <c r="D22" s="57"/>
      <c r="E22" s="425"/>
      <c r="F22" s="388"/>
      <c r="G22" s="382" t="s">
        <v>397</v>
      </c>
      <c r="H22" s="61"/>
      <c r="I22" s="350"/>
      <c r="J22" s="360"/>
      <c r="K22" s="409"/>
      <c r="L22" s="410"/>
      <c r="M22" s="279"/>
      <c r="N22" s="277"/>
      <c r="O22" s="61"/>
      <c r="P22" s="61"/>
      <c r="Q22" s="350"/>
      <c r="R22" s="360"/>
      <c r="S22" s="409"/>
      <c r="T22" s="410"/>
      <c r="U22" s="334"/>
      <c r="V22" s="277"/>
      <c r="W22" s="61"/>
      <c r="X22" s="62"/>
      <c r="Y22" s="19"/>
    </row>
    <row r="23" spans="1:25">
      <c r="A23" s="396" t="s">
        <v>10</v>
      </c>
      <c r="B23" s="43">
        <v>9000</v>
      </c>
      <c r="C23" s="43">
        <f>+'detail-งบฝึกงาน'!G35</f>
        <v>0</v>
      </c>
      <c r="D23" s="57" t="s">
        <v>3</v>
      </c>
      <c r="E23" s="425">
        <f>C23/B23</f>
        <v>0</v>
      </c>
      <c r="F23" s="388"/>
      <c r="G23" s="382" t="s">
        <v>67</v>
      </c>
      <c r="H23" s="61">
        <v>388000</v>
      </c>
      <c r="I23" s="350">
        <v>320000</v>
      </c>
      <c r="J23" s="360">
        <f>+I23/H23</f>
        <v>0.82474226804123707</v>
      </c>
      <c r="K23" s="409">
        <f>+'detail-งบฝึกงาน'!H38</f>
        <v>378207.25</v>
      </c>
      <c r="L23" s="410">
        <f t="shared" ref="L23:L28" si="7">+K23/H23</f>
        <v>0.97476095360824744</v>
      </c>
      <c r="M23" s="279">
        <v>88000</v>
      </c>
      <c r="N23" s="277">
        <f t="shared" ref="N23:N28" si="8">+M23/H23</f>
        <v>0.22680412371134021</v>
      </c>
      <c r="O23" s="61">
        <f>+'detail-งบฝึกงาน'!H39</f>
        <v>80467</v>
      </c>
      <c r="P23" s="221">
        <f>O23/B25</f>
        <v>0.20738917525773196</v>
      </c>
      <c r="Q23" s="350">
        <v>0</v>
      </c>
      <c r="R23" s="360">
        <f>+Q23/B25</f>
        <v>0</v>
      </c>
      <c r="S23" s="409">
        <f>+'detail-งบฝึกงาน'!H40</f>
        <v>18618</v>
      </c>
      <c r="T23" s="410"/>
      <c r="U23" s="334"/>
      <c r="V23" s="277">
        <f t="shared" ref="V23:V28" si="9">U23/H23</f>
        <v>0</v>
      </c>
      <c r="W23" s="61"/>
      <c r="X23" s="62"/>
      <c r="Y23" s="19"/>
    </row>
    <row r="24" spans="1:25">
      <c r="A24" s="396" t="s">
        <v>11</v>
      </c>
      <c r="B24" s="43"/>
      <c r="C24" s="43"/>
      <c r="D24" s="57"/>
      <c r="E24" s="425"/>
      <c r="F24" s="388"/>
      <c r="G24" s="382" t="s">
        <v>68</v>
      </c>
      <c r="H24" s="61">
        <v>0</v>
      </c>
      <c r="I24" s="350"/>
      <c r="J24" s="360"/>
      <c r="K24" s="409">
        <f>+'detail-งบฝึกงาน'!I38</f>
        <v>0</v>
      </c>
      <c r="L24" s="410"/>
      <c r="M24" s="279"/>
      <c r="N24" s="277"/>
      <c r="O24" s="61">
        <f>+'detail-งบฝึกงาน'!I39</f>
        <v>0</v>
      </c>
      <c r="P24" s="221"/>
      <c r="Q24" s="350"/>
      <c r="R24" s="360"/>
      <c r="S24" s="409">
        <f>+'detail-งบฝึกงาน'!I40</f>
        <v>0</v>
      </c>
      <c r="T24" s="410"/>
      <c r="U24" s="334"/>
      <c r="V24" s="277"/>
      <c r="W24" s="61"/>
      <c r="X24" s="62"/>
      <c r="Y24" s="19"/>
    </row>
    <row r="25" spans="1:25">
      <c r="A25" s="397" t="s">
        <v>67</v>
      </c>
      <c r="B25" s="211">
        <v>388000</v>
      </c>
      <c r="C25" s="44">
        <f>+'detail-งบฝึกงาน'!H35</f>
        <v>481672.25</v>
      </c>
      <c r="D25" s="57" t="s">
        <v>3</v>
      </c>
      <c r="E25" s="425">
        <f t="shared" ref="E25:E30" si="10">C25/B25</f>
        <v>1.2414233247422681</v>
      </c>
      <c r="F25" s="388"/>
      <c r="G25" s="382" t="s">
        <v>69</v>
      </c>
      <c r="H25" s="61">
        <v>0</v>
      </c>
      <c r="I25" s="350"/>
      <c r="J25" s="360"/>
      <c r="K25" s="409">
        <f>+'detail-งบฝึกงาน'!J38</f>
        <v>4100</v>
      </c>
      <c r="L25" s="410"/>
      <c r="M25" s="279"/>
      <c r="N25" s="277"/>
      <c r="O25" s="61">
        <f>+'detail-งบฝึกงาน'!J39</f>
        <v>0</v>
      </c>
      <c r="P25" s="221"/>
      <c r="Q25" s="350"/>
      <c r="R25" s="360"/>
      <c r="S25" s="409">
        <f>+'detail-งบฝึกงาน'!J40</f>
        <v>0</v>
      </c>
      <c r="T25" s="410"/>
      <c r="U25" s="334"/>
      <c r="V25" s="277"/>
      <c r="W25" s="61"/>
      <c r="X25" s="62"/>
      <c r="Y25" s="19"/>
    </row>
    <row r="26" spans="1:25">
      <c r="A26" s="398" t="s">
        <v>68</v>
      </c>
      <c r="B26" s="45">
        <v>0</v>
      </c>
      <c r="C26" s="44">
        <f>+'detail-งบฝึกงาน'!I35</f>
        <v>0</v>
      </c>
      <c r="D26" s="57" t="s">
        <v>3</v>
      </c>
      <c r="E26" s="425"/>
      <c r="F26" s="390"/>
      <c r="G26" s="382" t="s">
        <v>70</v>
      </c>
      <c r="H26" s="61">
        <v>0</v>
      </c>
      <c r="I26" s="350"/>
      <c r="J26" s="360"/>
      <c r="K26" s="409">
        <f>+'detail-งบฝึกงาน'!K38</f>
        <v>0</v>
      </c>
      <c r="L26" s="410"/>
      <c r="M26" s="279"/>
      <c r="N26" s="277"/>
      <c r="O26" s="61">
        <f>+'detail-งบฝึกงาน'!K39</f>
        <v>0</v>
      </c>
      <c r="P26" s="221"/>
      <c r="Q26" s="350"/>
      <c r="R26" s="360"/>
      <c r="S26" s="409">
        <f>+'detail-งบฝึกงาน'!K40</f>
        <v>0</v>
      </c>
      <c r="T26" s="410"/>
      <c r="U26" s="334"/>
      <c r="V26" s="277"/>
      <c r="W26" s="61"/>
      <c r="X26" s="62"/>
      <c r="Y26" s="19"/>
    </row>
    <row r="27" spans="1:25">
      <c r="A27" s="398" t="s">
        <v>69</v>
      </c>
      <c r="B27" s="45">
        <v>0</v>
      </c>
      <c r="C27" s="44">
        <f>+'detail-งบฝึกงาน'!J35</f>
        <v>4100</v>
      </c>
      <c r="D27" s="57" t="s">
        <v>3</v>
      </c>
      <c r="E27" s="425"/>
      <c r="F27" s="388"/>
      <c r="G27" s="382" t="s">
        <v>71</v>
      </c>
      <c r="H27" s="61">
        <v>0</v>
      </c>
      <c r="I27" s="350"/>
      <c r="J27" s="360"/>
      <c r="K27" s="409">
        <f>+'detail-งบฝึกงาน'!L38</f>
        <v>0</v>
      </c>
      <c r="L27" s="410"/>
      <c r="M27" s="279"/>
      <c r="N27" s="277"/>
      <c r="O27" s="61">
        <f>+'detail-งบฝึกงาน'!L39</f>
        <v>0</v>
      </c>
      <c r="P27" s="221"/>
      <c r="Q27" s="350"/>
      <c r="R27" s="360"/>
      <c r="S27" s="409">
        <f>+'detail-งบฝึกงาน'!L40</f>
        <v>0</v>
      </c>
      <c r="T27" s="410"/>
      <c r="U27" s="334"/>
      <c r="V27" s="277"/>
      <c r="W27" s="61"/>
      <c r="X27" s="62"/>
      <c r="Y27" s="19"/>
    </row>
    <row r="28" spans="1:25">
      <c r="A28" s="398" t="s">
        <v>70</v>
      </c>
      <c r="B28" s="45">
        <v>0</v>
      </c>
      <c r="C28" s="44">
        <f>+'detail-งบฝึกงาน'!K35</f>
        <v>0</v>
      </c>
      <c r="D28" s="57" t="s">
        <v>3</v>
      </c>
      <c r="E28" s="425"/>
      <c r="F28" s="388"/>
      <c r="G28" s="382" t="s">
        <v>72</v>
      </c>
      <c r="H28" s="61">
        <v>60000</v>
      </c>
      <c r="I28" s="350">
        <v>25000</v>
      </c>
      <c r="J28" s="360">
        <f>+I28/H28</f>
        <v>0.41666666666666669</v>
      </c>
      <c r="K28" s="409">
        <f>+'detail-งบฝึกงาน'!M38</f>
        <v>0</v>
      </c>
      <c r="L28" s="410">
        <f t="shared" si="7"/>
        <v>0</v>
      </c>
      <c r="M28" s="279">
        <v>10000</v>
      </c>
      <c r="N28" s="277">
        <f t="shared" si="8"/>
        <v>0.16666666666666666</v>
      </c>
      <c r="O28" s="61">
        <f>+'detail-งบฝึกงาน'!M39</f>
        <v>0</v>
      </c>
      <c r="P28" s="221">
        <f>O28/B30</f>
        <v>0</v>
      </c>
      <c r="Q28" s="350">
        <v>5000</v>
      </c>
      <c r="R28" s="360">
        <f>+Q28/B30</f>
        <v>8.3333333333333329E-2</v>
      </c>
      <c r="S28" s="409">
        <f>+'detail-งบฝึกงาน'!M40</f>
        <v>0</v>
      </c>
      <c r="T28" s="410"/>
      <c r="U28" s="334"/>
      <c r="V28" s="277">
        <f t="shared" si="9"/>
        <v>0</v>
      </c>
      <c r="W28" s="61"/>
      <c r="X28" s="62"/>
      <c r="Y28" s="19"/>
    </row>
    <row r="29" spans="1:25">
      <c r="A29" s="397" t="s">
        <v>71</v>
      </c>
      <c r="B29" s="211">
        <v>0</v>
      </c>
      <c r="C29" s="44">
        <f>+'detail-งบฝึกงาน'!L35</f>
        <v>0</v>
      </c>
      <c r="D29" s="57" t="s">
        <v>3</v>
      </c>
      <c r="E29" s="425"/>
      <c r="F29" s="388"/>
      <c r="G29" s="382" t="s">
        <v>398</v>
      </c>
      <c r="H29" s="307">
        <v>0</v>
      </c>
      <c r="I29" s="351"/>
      <c r="J29" s="361"/>
      <c r="K29" s="411">
        <f>+'detail-งบฝึกงาน'!N38</f>
        <v>0</v>
      </c>
      <c r="L29" s="412"/>
      <c r="M29" s="366"/>
      <c r="N29" s="341"/>
      <c r="O29" s="307">
        <f>+'detail-งบฝึกงาน'!N39</f>
        <v>0</v>
      </c>
      <c r="P29" s="307"/>
      <c r="Q29" s="351"/>
      <c r="R29" s="361"/>
      <c r="S29" s="411">
        <f>+'detail-งบฝึกงาน'!N40</f>
        <v>0</v>
      </c>
      <c r="T29" s="412"/>
      <c r="U29" s="335"/>
      <c r="V29" s="341"/>
      <c r="W29" s="307"/>
      <c r="X29" s="309"/>
      <c r="Y29" s="19"/>
    </row>
    <row r="30" spans="1:25" ht="21.75" thickBot="1">
      <c r="A30" s="398" t="s">
        <v>72</v>
      </c>
      <c r="B30" s="45">
        <v>60000</v>
      </c>
      <c r="C30" s="44">
        <f>+'detail-งบฝึกงาน'!M35</f>
        <v>0</v>
      </c>
      <c r="D30" s="57" t="s">
        <v>3</v>
      </c>
      <c r="E30" s="425">
        <f t="shared" si="10"/>
        <v>0</v>
      </c>
      <c r="F30" s="388"/>
      <c r="G30" s="383"/>
      <c r="H30" s="316">
        <f>SUM(H21:H29)</f>
        <v>457000</v>
      </c>
      <c r="I30" s="352">
        <f>SUM(I21:I29)</f>
        <v>345000</v>
      </c>
      <c r="J30" s="362">
        <f>+I30/H30</f>
        <v>0.75492341356673964</v>
      </c>
      <c r="K30" s="317">
        <f>SUM(K21:K29)</f>
        <v>382307.25</v>
      </c>
      <c r="L30" s="318">
        <f>K30/H30</f>
        <v>0.83655853391684898</v>
      </c>
      <c r="M30" s="369">
        <f>SUM(M21:M29)</f>
        <v>102000</v>
      </c>
      <c r="N30" s="319">
        <f>M30/H30</f>
        <v>0.22319474835886213</v>
      </c>
      <c r="O30" s="312">
        <f>SUM(O21:O29)</f>
        <v>80467</v>
      </c>
      <c r="P30" s="313">
        <f>O30/H30</f>
        <v>0.17607658643326041</v>
      </c>
      <c r="Q30" s="352">
        <f>SUM(Q21:Q29)</f>
        <v>9000</v>
      </c>
      <c r="R30" s="362">
        <f>Q30/H30</f>
        <v>1.9693654266958426E-2</v>
      </c>
      <c r="S30" s="317">
        <f>SUM(S21:S29)</f>
        <v>18618</v>
      </c>
      <c r="T30" s="318"/>
      <c r="U30" s="337">
        <f>SUM(U21:U29)</f>
        <v>1000</v>
      </c>
      <c r="V30" s="342">
        <f>U30/H30</f>
        <v>2.1881838074398249E-3</v>
      </c>
      <c r="W30" s="312"/>
      <c r="X30" s="314"/>
      <c r="Y30" s="19"/>
    </row>
    <row r="31" spans="1:25" ht="31.5" thickTop="1">
      <c r="A31" s="396" t="s">
        <v>12</v>
      </c>
      <c r="B31" s="43">
        <v>0</v>
      </c>
      <c r="C31" s="43">
        <f>+'detail-งบฝึกงาน'!N35</f>
        <v>0</v>
      </c>
      <c r="D31" s="57" t="s">
        <v>3</v>
      </c>
      <c r="E31" s="425"/>
      <c r="F31" s="388"/>
      <c r="G31" s="323" t="s">
        <v>403</v>
      </c>
      <c r="H31" s="324"/>
      <c r="I31" s="372"/>
      <c r="J31" s="376"/>
      <c r="K31" s="325"/>
      <c r="L31" s="325"/>
      <c r="M31" s="370"/>
      <c r="N31" s="344"/>
      <c r="O31" s="326"/>
      <c r="P31" s="327"/>
      <c r="Q31" s="353"/>
      <c r="R31" s="363"/>
      <c r="S31" s="326"/>
      <c r="T31" s="326"/>
      <c r="U31" s="343"/>
      <c r="V31" s="344"/>
      <c r="W31" s="326"/>
      <c r="X31" s="328"/>
      <c r="Y31" s="19"/>
    </row>
    <row r="32" spans="1:25">
      <c r="A32" s="399" t="s">
        <v>13</v>
      </c>
      <c r="B32" s="46">
        <f>SUM(B23:B31)</f>
        <v>457000</v>
      </c>
      <c r="C32" s="47">
        <f>SUM(C23:C31)</f>
        <v>485772.25</v>
      </c>
      <c r="D32" s="57" t="s">
        <v>3</v>
      </c>
      <c r="E32" s="425">
        <f>C32/B32</f>
        <v>1.0629589715536105</v>
      </c>
      <c r="F32" s="388"/>
      <c r="G32" s="382" t="s">
        <v>399</v>
      </c>
      <c r="H32" s="61">
        <v>60000</v>
      </c>
      <c r="I32" s="354"/>
      <c r="J32" s="377">
        <f>+I32/H32</f>
        <v>0</v>
      </c>
      <c r="K32" s="420"/>
      <c r="L32" s="421">
        <f>K32/H32</f>
        <v>0</v>
      </c>
      <c r="M32" s="279">
        <v>28000</v>
      </c>
      <c r="N32" s="277">
        <f>M32/H32</f>
        <v>0.46666666666666667</v>
      </c>
      <c r="O32" s="61"/>
      <c r="P32" s="289">
        <f>O32/H32</f>
        <v>0</v>
      </c>
      <c r="Q32" s="354">
        <v>30000</v>
      </c>
      <c r="R32" s="364">
        <f>Q32/H32</f>
        <v>0.5</v>
      </c>
      <c r="S32" s="420">
        <f>+'detail-งบexcellent'!G28</f>
        <v>0</v>
      </c>
      <c r="T32" s="421">
        <f>S32/H32</f>
        <v>0</v>
      </c>
      <c r="U32" s="334"/>
      <c r="V32" s="276"/>
      <c r="W32" s="61"/>
      <c r="X32" s="62"/>
      <c r="Y32" s="19"/>
    </row>
    <row r="33" spans="1:28">
      <c r="A33" s="400" t="s">
        <v>15</v>
      </c>
      <c r="B33" s="46"/>
      <c r="C33" s="249">
        <f>+B32-C32</f>
        <v>-28772.25</v>
      </c>
      <c r="D33" s="57" t="s">
        <v>3</v>
      </c>
      <c r="E33" s="425"/>
      <c r="F33" s="388"/>
      <c r="G33" s="382" t="s">
        <v>400</v>
      </c>
      <c r="H33" s="61"/>
      <c r="I33" s="354"/>
      <c r="J33" s="377"/>
      <c r="K33" s="420"/>
      <c r="L33" s="421"/>
      <c r="M33" s="279"/>
      <c r="N33" s="277"/>
      <c r="O33" s="61"/>
      <c r="P33" s="289"/>
      <c r="Q33" s="354"/>
      <c r="R33" s="364"/>
      <c r="S33" s="420"/>
      <c r="T33" s="421"/>
      <c r="U33" s="334"/>
      <c r="V33" s="276"/>
      <c r="W33" s="61"/>
      <c r="X33" s="62"/>
      <c r="Y33" s="19"/>
    </row>
    <row r="34" spans="1:28">
      <c r="A34" s="401"/>
      <c r="B34" s="48"/>
      <c r="C34" s="49"/>
      <c r="D34" s="57"/>
      <c r="E34" s="425"/>
      <c r="F34" s="388"/>
      <c r="G34" s="382" t="s">
        <v>67</v>
      </c>
      <c r="H34" s="61">
        <v>700000</v>
      </c>
      <c r="I34" s="354">
        <v>500000</v>
      </c>
      <c r="J34" s="377">
        <f t="shared" ref="J34:J39" si="11">+I34/H34</f>
        <v>0.7142857142857143</v>
      </c>
      <c r="K34" s="420">
        <f>+'detail-งบexcellent'!H26</f>
        <v>209372</v>
      </c>
      <c r="L34" s="421">
        <f t="shared" ref="L34" si="12">K34/H34</f>
        <v>0.29910285714285717</v>
      </c>
      <c r="M34" s="279">
        <v>200000</v>
      </c>
      <c r="N34" s="277">
        <f t="shared" ref="N34:N40" si="13">M34/H34</f>
        <v>0.2857142857142857</v>
      </c>
      <c r="O34" s="61">
        <f>+'detail-งบexcellent'!H27</f>
        <v>2500</v>
      </c>
      <c r="P34" s="289">
        <f t="shared" ref="P34:P40" si="14">O34/H34</f>
        <v>3.5714285714285713E-3</v>
      </c>
      <c r="Q34" s="354">
        <v>0</v>
      </c>
      <c r="R34" s="377">
        <f t="shared" ref="R34:R40" si="15">Q34/H34</f>
        <v>0</v>
      </c>
      <c r="S34" s="420">
        <f>+'detail-งบexcellent'!H28</f>
        <v>0</v>
      </c>
      <c r="T34" s="421">
        <f t="shared" ref="T34:T40" si="16">S34/H34</f>
        <v>0</v>
      </c>
      <c r="U34" s="334"/>
      <c r="V34" s="276"/>
      <c r="W34" s="61"/>
      <c r="X34" s="62"/>
      <c r="Y34" s="19"/>
      <c r="AA34" s="19"/>
    </row>
    <row r="35" spans="1:28" ht="30.75">
      <c r="A35" s="402" t="s">
        <v>404</v>
      </c>
      <c r="B35" s="50"/>
      <c r="C35" s="50"/>
      <c r="D35" s="57"/>
      <c r="E35" s="425"/>
      <c r="F35" s="388"/>
      <c r="G35" s="382" t="s">
        <v>68</v>
      </c>
      <c r="H35" s="61">
        <v>100000</v>
      </c>
      <c r="I35" s="354"/>
      <c r="J35" s="377">
        <f t="shared" si="11"/>
        <v>0</v>
      </c>
      <c r="K35" s="422" t="s">
        <v>312</v>
      </c>
      <c r="L35" s="421"/>
      <c r="M35" s="279">
        <v>50000</v>
      </c>
      <c r="N35" s="277">
        <f t="shared" si="13"/>
        <v>0.5</v>
      </c>
      <c r="O35" s="61"/>
      <c r="P35" s="289">
        <f t="shared" si="14"/>
        <v>0</v>
      </c>
      <c r="Q35" s="354">
        <v>50000</v>
      </c>
      <c r="R35" s="377">
        <f t="shared" si="15"/>
        <v>0.5</v>
      </c>
      <c r="S35" s="422">
        <f>+'detail-งบexcellent'!I28</f>
        <v>0</v>
      </c>
      <c r="T35" s="421">
        <f t="shared" si="16"/>
        <v>0</v>
      </c>
      <c r="U35" s="334"/>
      <c r="V35" s="276"/>
      <c r="W35" s="61"/>
      <c r="X35" s="62"/>
      <c r="Y35" s="19"/>
      <c r="AA35" s="19"/>
    </row>
    <row r="36" spans="1:28">
      <c r="A36" s="403" t="s">
        <v>26</v>
      </c>
      <c r="B36" s="51">
        <v>60000</v>
      </c>
      <c r="C36" s="51">
        <f>+'detail-งบexcellent'!G23</f>
        <v>0</v>
      </c>
      <c r="D36" s="57" t="s">
        <v>3</v>
      </c>
      <c r="E36" s="425">
        <f>+C36/B36</f>
        <v>0</v>
      </c>
      <c r="F36" s="388"/>
      <c r="G36" s="382" t="s">
        <v>69</v>
      </c>
      <c r="H36" s="61">
        <v>30000</v>
      </c>
      <c r="I36" s="354">
        <v>30000</v>
      </c>
      <c r="J36" s="377">
        <f t="shared" si="11"/>
        <v>1</v>
      </c>
      <c r="K36" s="422" t="s">
        <v>312</v>
      </c>
      <c r="L36" s="421"/>
      <c r="M36" s="279"/>
      <c r="N36" s="277">
        <f t="shared" si="13"/>
        <v>0</v>
      </c>
      <c r="O36" s="61"/>
      <c r="P36" s="289">
        <f t="shared" si="14"/>
        <v>0</v>
      </c>
      <c r="Q36" s="354">
        <v>0</v>
      </c>
      <c r="R36" s="377">
        <f t="shared" si="15"/>
        <v>0</v>
      </c>
      <c r="S36" s="422">
        <f>+'detail-งบexcellent'!J28</f>
        <v>0</v>
      </c>
      <c r="T36" s="421">
        <f t="shared" si="16"/>
        <v>0</v>
      </c>
      <c r="U36" s="334"/>
      <c r="V36" s="276"/>
      <c r="W36" s="61"/>
      <c r="X36" s="62"/>
      <c r="Y36" s="19"/>
      <c r="AA36" s="19"/>
    </row>
    <row r="37" spans="1:28">
      <c r="A37" s="403" t="s">
        <v>27</v>
      </c>
      <c r="B37" s="51"/>
      <c r="C37" s="51"/>
      <c r="D37" s="57"/>
      <c r="E37" s="425"/>
      <c r="F37" s="388"/>
      <c r="G37" s="382" t="s">
        <v>70</v>
      </c>
      <c r="H37" s="61">
        <v>50000</v>
      </c>
      <c r="I37" s="354"/>
      <c r="J37" s="377">
        <f t="shared" si="11"/>
        <v>0</v>
      </c>
      <c r="K37" s="422" t="s">
        <v>312</v>
      </c>
      <c r="L37" s="421"/>
      <c r="M37" s="279">
        <v>25000</v>
      </c>
      <c r="N37" s="277">
        <f t="shared" si="13"/>
        <v>0.5</v>
      </c>
      <c r="O37" s="61"/>
      <c r="P37" s="289">
        <f t="shared" si="14"/>
        <v>0</v>
      </c>
      <c r="Q37" s="354">
        <v>25000</v>
      </c>
      <c r="R37" s="377">
        <f t="shared" si="15"/>
        <v>0.5</v>
      </c>
      <c r="S37" s="422">
        <f>+'detail-งบexcellent'!K28</f>
        <v>0</v>
      </c>
      <c r="T37" s="421">
        <f t="shared" si="16"/>
        <v>0</v>
      </c>
      <c r="U37" s="334"/>
      <c r="V37" s="276"/>
      <c r="W37" s="61"/>
      <c r="X37" s="62"/>
      <c r="Y37" s="19"/>
      <c r="AA37" s="19"/>
    </row>
    <row r="38" spans="1:28">
      <c r="A38" s="404" t="s">
        <v>67</v>
      </c>
      <c r="B38" s="52">
        <v>700000</v>
      </c>
      <c r="C38" s="53">
        <f>+'detail-งบexcellent'!H23</f>
        <v>216424</v>
      </c>
      <c r="D38" s="57" t="s">
        <v>3</v>
      </c>
      <c r="E38" s="425">
        <f t="shared" ref="E38:E46" si="17">+C38/B38</f>
        <v>0.30917714285714287</v>
      </c>
      <c r="F38" s="388"/>
      <c r="G38" s="382" t="s">
        <v>74</v>
      </c>
      <c r="H38" s="61">
        <v>10000</v>
      </c>
      <c r="I38" s="354"/>
      <c r="J38" s="377">
        <f t="shared" si="11"/>
        <v>0</v>
      </c>
      <c r="K38" s="422" t="s">
        <v>312</v>
      </c>
      <c r="L38" s="421"/>
      <c r="M38" s="279">
        <v>5000</v>
      </c>
      <c r="N38" s="277">
        <f t="shared" si="13"/>
        <v>0.5</v>
      </c>
      <c r="O38" s="61"/>
      <c r="P38" s="289">
        <f t="shared" si="14"/>
        <v>0</v>
      </c>
      <c r="Q38" s="354">
        <v>5000</v>
      </c>
      <c r="R38" s="377">
        <f t="shared" si="15"/>
        <v>0.5</v>
      </c>
      <c r="S38" s="422">
        <f>+'detail-งบexcellent'!L28</f>
        <v>0</v>
      </c>
      <c r="T38" s="421">
        <f t="shared" si="16"/>
        <v>0</v>
      </c>
      <c r="U38" s="334"/>
      <c r="V38" s="276"/>
      <c r="W38" s="61"/>
      <c r="X38" s="62"/>
      <c r="Y38" s="19"/>
    </row>
    <row r="39" spans="1:28">
      <c r="A39" s="405" t="s">
        <v>68</v>
      </c>
      <c r="B39" s="54">
        <v>100000</v>
      </c>
      <c r="C39" s="53">
        <f>+'detail-งบexcellent'!I23</f>
        <v>0</v>
      </c>
      <c r="D39" s="57" t="s">
        <v>3</v>
      </c>
      <c r="E39" s="425">
        <f t="shared" si="17"/>
        <v>0</v>
      </c>
      <c r="F39" s="388"/>
      <c r="G39" s="382" t="s">
        <v>73</v>
      </c>
      <c r="H39" s="61">
        <v>35000</v>
      </c>
      <c r="I39" s="354"/>
      <c r="J39" s="377">
        <f t="shared" si="11"/>
        <v>0</v>
      </c>
      <c r="K39" s="422" t="s">
        <v>312</v>
      </c>
      <c r="L39" s="421"/>
      <c r="M39" s="279">
        <v>17500</v>
      </c>
      <c r="N39" s="277">
        <f t="shared" si="13"/>
        <v>0.5</v>
      </c>
      <c r="O39" s="61"/>
      <c r="P39" s="289">
        <f t="shared" si="14"/>
        <v>0</v>
      </c>
      <c r="Q39" s="354">
        <v>17500</v>
      </c>
      <c r="R39" s="377">
        <f t="shared" si="15"/>
        <v>0.5</v>
      </c>
      <c r="S39" s="422">
        <f>+'detail-งบexcellent'!L28</f>
        <v>0</v>
      </c>
      <c r="T39" s="421">
        <f t="shared" si="16"/>
        <v>0</v>
      </c>
      <c r="U39" s="334"/>
      <c r="V39" s="276"/>
      <c r="W39" s="61"/>
      <c r="X39" s="62"/>
      <c r="Y39" s="19"/>
    </row>
    <row r="40" spans="1:28">
      <c r="A40" s="405" t="s">
        <v>69</v>
      </c>
      <c r="B40" s="54">
        <v>30000</v>
      </c>
      <c r="C40" s="53">
        <f>+'detail-งบexcellent'!J23</f>
        <v>0</v>
      </c>
      <c r="D40" s="57" t="s">
        <v>3</v>
      </c>
      <c r="E40" s="425">
        <f t="shared" si="17"/>
        <v>0</v>
      </c>
      <c r="F40" s="388"/>
      <c r="G40" s="382" t="s">
        <v>72</v>
      </c>
      <c r="H40" s="61">
        <v>100000</v>
      </c>
      <c r="I40" s="354"/>
      <c r="J40" s="377">
        <f>+I40/H40</f>
        <v>0</v>
      </c>
      <c r="K40" s="422" t="s">
        <v>312</v>
      </c>
      <c r="L40" s="421"/>
      <c r="M40" s="279">
        <v>50000</v>
      </c>
      <c r="N40" s="277">
        <f t="shared" si="13"/>
        <v>0.5</v>
      </c>
      <c r="O40" s="61"/>
      <c r="P40" s="289">
        <f t="shared" si="14"/>
        <v>0</v>
      </c>
      <c r="Q40" s="354">
        <v>50000</v>
      </c>
      <c r="R40" s="377">
        <f t="shared" si="15"/>
        <v>0.5</v>
      </c>
      <c r="S40" s="422">
        <f>+'detail-งบexcellent'!N28</f>
        <v>0</v>
      </c>
      <c r="T40" s="421">
        <f t="shared" si="16"/>
        <v>0</v>
      </c>
      <c r="U40" s="334"/>
      <c r="V40" s="276"/>
      <c r="W40" s="61"/>
      <c r="X40" s="62"/>
      <c r="Y40" s="19"/>
    </row>
    <row r="41" spans="1:28">
      <c r="A41" s="405" t="s">
        <v>70</v>
      </c>
      <c r="B41" s="54">
        <v>50000</v>
      </c>
      <c r="C41" s="53">
        <f>+'detail-งบexcellent'!K23</f>
        <v>0</v>
      </c>
      <c r="D41" s="57" t="s">
        <v>3</v>
      </c>
      <c r="E41" s="425">
        <f t="shared" si="17"/>
        <v>0</v>
      </c>
      <c r="F41" s="388"/>
      <c r="G41" s="382" t="s">
        <v>401</v>
      </c>
      <c r="H41" s="307"/>
      <c r="I41" s="355"/>
      <c r="J41" s="378"/>
      <c r="K41" s="423"/>
      <c r="L41" s="424"/>
      <c r="M41" s="366"/>
      <c r="N41" s="341"/>
      <c r="O41" s="307"/>
      <c r="P41" s="315"/>
      <c r="Q41" s="355"/>
      <c r="R41" s="365"/>
      <c r="S41" s="423">
        <f>+'detail-งบexcellent'!O28</f>
        <v>0</v>
      </c>
      <c r="T41" s="424"/>
      <c r="U41" s="335"/>
      <c r="V41" s="345"/>
      <c r="W41" s="307"/>
      <c r="X41" s="309"/>
      <c r="Y41" s="19"/>
    </row>
    <row r="42" spans="1:28" ht="21.75" thickBot="1">
      <c r="A42" s="404" t="s">
        <v>74</v>
      </c>
      <c r="B42" s="52">
        <v>10000</v>
      </c>
      <c r="C42" s="53">
        <f>+'detail-งบexcellent'!L23</f>
        <v>0</v>
      </c>
      <c r="D42" s="57" t="s">
        <v>3</v>
      </c>
      <c r="E42" s="425">
        <f t="shared" si="17"/>
        <v>0</v>
      </c>
      <c r="F42" s="388"/>
      <c r="G42" s="329"/>
      <c r="H42" s="330">
        <f>SUM(H32:H41)</f>
        <v>1085000</v>
      </c>
      <c r="I42" s="373">
        <f>SUM(I32:I41)</f>
        <v>530000</v>
      </c>
      <c r="J42" s="379">
        <f>I42/H42</f>
        <v>0.48847926267281105</v>
      </c>
      <c r="K42" s="330">
        <f>SUM(K32:K41)</f>
        <v>209372</v>
      </c>
      <c r="L42" s="331">
        <f>SUM(K42/B46)</f>
        <v>0.19296958525345623</v>
      </c>
      <c r="M42" s="367">
        <f>SUM(M32:M41)</f>
        <v>375500</v>
      </c>
      <c r="N42" s="342">
        <f>M42/H42</f>
        <v>0.34608294930875577</v>
      </c>
      <c r="O42" s="312">
        <f>SUM(O32:O41)</f>
        <v>2500</v>
      </c>
      <c r="P42" s="319">
        <f>+O42/B46</f>
        <v>2.304147465437788E-3</v>
      </c>
      <c r="Q42" s="356">
        <f>SUM(Q32:Q41)</f>
        <v>177500</v>
      </c>
      <c r="R42" s="380">
        <f>Q42/H42</f>
        <v>0.16359447004608296</v>
      </c>
      <c r="S42" s="332">
        <f>SUM(S32:S41)</f>
        <v>0</v>
      </c>
      <c r="T42" s="332"/>
      <c r="U42" s="337">
        <f>SUM(U32:U41)</f>
        <v>0</v>
      </c>
      <c r="V42" s="381">
        <f>U42/H42</f>
        <v>0</v>
      </c>
      <c r="W42" s="312"/>
      <c r="X42" s="314"/>
      <c r="Y42" s="19"/>
    </row>
    <row r="43" spans="1:28" ht="27" thickTop="1">
      <c r="A43" s="404" t="s">
        <v>73</v>
      </c>
      <c r="B43" s="54">
        <v>35000</v>
      </c>
      <c r="C43" s="53">
        <f>+'detail-งบexcellent'!M23</f>
        <v>0</v>
      </c>
      <c r="D43" s="57" t="s">
        <v>3</v>
      </c>
      <c r="E43" s="425">
        <f t="shared" si="17"/>
        <v>0</v>
      </c>
      <c r="F43" s="388"/>
      <c r="G43" s="286" t="s">
        <v>217</v>
      </c>
      <c r="H43" s="286"/>
      <c r="I43" s="320"/>
      <c r="J43" s="320"/>
      <c r="K43" s="321"/>
      <c r="L43" s="321"/>
      <c r="M43" s="292"/>
      <c r="N43" s="292"/>
      <c r="O43" s="292"/>
      <c r="P43" s="322"/>
      <c r="Q43" s="322"/>
      <c r="R43" s="322"/>
      <c r="S43" s="292"/>
      <c r="T43" s="292"/>
      <c r="U43" s="292"/>
      <c r="V43" s="292"/>
      <c r="W43" s="292"/>
      <c r="X43" s="292"/>
      <c r="Y43" s="19"/>
    </row>
    <row r="44" spans="1:28">
      <c r="A44" s="405" t="s">
        <v>72</v>
      </c>
      <c r="B44" s="54">
        <v>100000</v>
      </c>
      <c r="C44" s="53">
        <f>+'detail-งบexcellent'!N23</f>
        <v>0</v>
      </c>
      <c r="D44" s="57" t="s">
        <v>3</v>
      </c>
      <c r="E44" s="425">
        <f t="shared" si="17"/>
        <v>0</v>
      </c>
      <c r="F44" s="388"/>
      <c r="Y44" s="19"/>
    </row>
    <row r="45" spans="1:28">
      <c r="A45" s="403" t="s">
        <v>28</v>
      </c>
      <c r="B45" s="51"/>
      <c r="C45" s="51">
        <f>+'detail-งบexcellent'!O23</f>
        <v>0</v>
      </c>
      <c r="D45" s="57" t="s">
        <v>3</v>
      </c>
      <c r="E45" s="425"/>
      <c r="F45" s="388"/>
      <c r="Y45" s="19"/>
    </row>
    <row r="46" spans="1:28">
      <c r="A46" s="406" t="s">
        <v>13</v>
      </c>
      <c r="B46" s="55">
        <f>SUM(B36:B45)</f>
        <v>1085000</v>
      </c>
      <c r="C46" s="56">
        <f>SUM(C36:C45)</f>
        <v>216424</v>
      </c>
      <c r="D46" s="212" t="s">
        <v>3</v>
      </c>
      <c r="E46" s="425">
        <f t="shared" si="17"/>
        <v>0.19946912442396314</v>
      </c>
      <c r="F46" s="388"/>
      <c r="Y46" s="19"/>
    </row>
    <row r="47" spans="1:28">
      <c r="A47" s="407" t="s">
        <v>15</v>
      </c>
      <c r="B47" s="55"/>
      <c r="C47" s="408">
        <f>+B46-C46</f>
        <v>868576</v>
      </c>
      <c r="D47" s="212" t="s">
        <v>3</v>
      </c>
      <c r="E47" s="427"/>
      <c r="F47" s="391"/>
      <c r="Y47" s="19"/>
      <c r="Z47" s="19"/>
      <c r="AA47" s="19"/>
      <c r="AB47" s="19"/>
    </row>
    <row r="48" spans="1:28">
      <c r="E48" s="428"/>
    </row>
    <row r="49" spans="5:5">
      <c r="E49" s="428"/>
    </row>
    <row r="50" spans="5:5">
      <c r="E50" s="428"/>
    </row>
    <row r="51" spans="5:5">
      <c r="E51" s="428"/>
    </row>
    <row r="75" spans="8:8">
      <c r="H75" s="430" t="e">
        <f>+#REF!/#REF!</f>
        <v>#REF!</v>
      </c>
    </row>
  </sheetData>
  <dataConsolidate/>
  <mergeCells count="24">
    <mergeCell ref="A4:E4"/>
    <mergeCell ref="A1:E1"/>
    <mergeCell ref="A2:D2"/>
    <mergeCell ref="P4:Q4"/>
    <mergeCell ref="I6:L6"/>
    <mergeCell ref="H6:H7"/>
    <mergeCell ref="M7:N8"/>
    <mergeCell ref="O7:P7"/>
    <mergeCell ref="M6:P6"/>
    <mergeCell ref="Q7:R7"/>
    <mergeCell ref="G2:X2"/>
    <mergeCell ref="S7:T7"/>
    <mergeCell ref="Q6:T6"/>
    <mergeCell ref="W7:X7"/>
    <mergeCell ref="U6:X6"/>
    <mergeCell ref="A5:E5"/>
    <mergeCell ref="A6:D6"/>
    <mergeCell ref="P20:Q20"/>
    <mergeCell ref="A21:D21"/>
    <mergeCell ref="K7:L7"/>
    <mergeCell ref="I7:J7"/>
    <mergeCell ref="U7:V8"/>
    <mergeCell ref="I8:J8"/>
    <mergeCell ref="Q8:R8"/>
  </mergeCells>
  <conditionalFormatting sqref="E9:F47">
    <cfRule type="cellIs" dxfId="0" priority="1" operator="greaterThan">
      <formula>1</formula>
    </cfRule>
  </conditionalFormatting>
  <printOptions horizontalCentered="1"/>
  <pageMargins left="0.23622047244094491" right="0.15748031496062992" top="0.27559055118110237" bottom="0.15748031496062992" header="0.19685039370078741" footer="0.19685039370078741"/>
  <pageSetup paperSize="9" scale="7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R208"/>
  <sheetViews>
    <sheetView view="pageBreakPreview" zoomScaleNormal="100" zoomScaleSheetLayoutView="10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F193" sqref="F193"/>
    </sheetView>
  </sheetViews>
  <sheetFormatPr defaultRowHeight="18.75"/>
  <cols>
    <col min="1" max="1" width="5.7109375" style="24" customWidth="1"/>
    <col min="2" max="2" width="25.5703125" style="12" customWidth="1"/>
    <col min="3" max="3" width="15.5703125" style="12" customWidth="1"/>
    <col min="4" max="6" width="15.5703125" style="1" customWidth="1"/>
    <col min="7" max="12" width="15.5703125" style="13" customWidth="1"/>
    <col min="13" max="15" width="10" style="13" customWidth="1"/>
    <col min="16" max="16" width="11.28515625" style="13" customWidth="1"/>
    <col min="17" max="17" width="13" style="1" customWidth="1"/>
    <col min="18" max="18" width="16" style="1" customWidth="1"/>
    <col min="19" max="16384" width="9.140625" style="1"/>
  </cols>
  <sheetData>
    <row r="1" spans="1:18" ht="23.25" hidden="1">
      <c r="A1" s="442" t="s">
        <v>0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</row>
    <row r="2" spans="1:18" s="19" customFormat="1" ht="21" hidden="1">
      <c r="A2" s="443" t="s">
        <v>183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</row>
    <row r="3" spans="1:18" ht="23.25" hidden="1">
      <c r="A3" s="442" t="s">
        <v>23</v>
      </c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  <c r="P3" s="442"/>
      <c r="Q3" s="442"/>
      <c r="R3" s="442"/>
    </row>
    <row r="4" spans="1:18" ht="21" hidden="1">
      <c r="A4" s="127"/>
      <c r="B4" s="127"/>
      <c r="C4" s="127"/>
      <c r="D4" s="127"/>
      <c r="E4" s="127"/>
      <c r="F4" s="127"/>
      <c r="G4" s="434"/>
      <c r="H4" s="127"/>
      <c r="I4" s="127"/>
      <c r="J4" s="127"/>
      <c r="K4" s="127"/>
      <c r="L4" s="127"/>
      <c r="M4" s="127"/>
      <c r="N4" s="127"/>
      <c r="O4" s="127"/>
      <c r="P4" s="127"/>
      <c r="Q4" s="19"/>
      <c r="R4" s="187">
        <v>240484</v>
      </c>
    </row>
    <row r="5" spans="1:18" ht="21" hidden="1" customHeight="1">
      <c r="A5" s="448" t="s">
        <v>14</v>
      </c>
      <c r="B5" s="432"/>
      <c r="C5" s="446" t="s">
        <v>1</v>
      </c>
      <c r="D5" s="435"/>
      <c r="E5" s="148"/>
      <c r="F5" s="437"/>
      <c r="G5" s="444" t="s">
        <v>9</v>
      </c>
      <c r="H5" s="445"/>
      <c r="I5" s="445"/>
      <c r="J5" s="445"/>
      <c r="K5" s="445"/>
      <c r="L5" s="445"/>
      <c r="M5" s="445"/>
      <c r="N5" s="445"/>
      <c r="O5" s="445"/>
      <c r="P5" s="445" t="s">
        <v>29</v>
      </c>
      <c r="Q5" s="440" t="s">
        <v>175</v>
      </c>
      <c r="R5" s="440" t="s">
        <v>4</v>
      </c>
    </row>
    <row r="6" spans="1:18" ht="61.5" hidden="1" customHeight="1">
      <c r="A6" s="449"/>
      <c r="B6" s="66" t="s">
        <v>119</v>
      </c>
      <c r="C6" s="447"/>
      <c r="D6" s="439" t="s">
        <v>95</v>
      </c>
      <c r="E6" s="150" t="s">
        <v>185</v>
      </c>
      <c r="F6" s="438" t="s">
        <v>186</v>
      </c>
      <c r="G6" s="106" t="s">
        <v>318</v>
      </c>
      <c r="H6" s="107" t="s">
        <v>462</v>
      </c>
      <c r="I6" s="107" t="s">
        <v>224</v>
      </c>
      <c r="J6" s="107" t="s">
        <v>106</v>
      </c>
      <c r="K6" s="107" t="s">
        <v>319</v>
      </c>
      <c r="L6" s="107" t="s">
        <v>320</v>
      </c>
      <c r="M6" s="107" t="s">
        <v>321</v>
      </c>
      <c r="N6" s="107" t="s">
        <v>322</v>
      </c>
      <c r="O6" s="107" t="s">
        <v>178</v>
      </c>
      <c r="P6" s="450"/>
      <c r="Q6" s="441"/>
      <c r="R6" s="441"/>
    </row>
    <row r="7" spans="1:18" s="88" customFormat="1" hidden="1">
      <c r="A7" s="83">
        <v>1</v>
      </c>
      <c r="B7" s="83" t="s">
        <v>100</v>
      </c>
      <c r="C7" s="84" t="s">
        <v>123</v>
      </c>
      <c r="D7" s="84" t="s">
        <v>161</v>
      </c>
      <c r="E7" s="152">
        <v>2085</v>
      </c>
      <c r="F7" s="153">
        <v>240252</v>
      </c>
      <c r="G7" s="85"/>
      <c r="H7" s="86">
        <v>14400</v>
      </c>
      <c r="I7" s="86"/>
      <c r="J7" s="86"/>
      <c r="K7" s="86"/>
      <c r="L7" s="86"/>
      <c r="M7" s="86"/>
      <c r="N7" s="86"/>
      <c r="O7" s="86"/>
      <c r="P7" s="87" t="s">
        <v>170</v>
      </c>
      <c r="Q7" s="135" t="s">
        <v>174</v>
      </c>
      <c r="R7" s="135"/>
    </row>
    <row r="8" spans="1:18" s="88" customFormat="1" hidden="1">
      <c r="A8" s="93" t="s">
        <v>59</v>
      </c>
      <c r="B8" s="93" t="s">
        <v>104</v>
      </c>
      <c r="C8" s="94" t="s">
        <v>220</v>
      </c>
      <c r="D8" s="94" t="s">
        <v>98</v>
      </c>
      <c r="E8" s="204">
        <v>2296</v>
      </c>
      <c r="F8" s="170">
        <v>240276</v>
      </c>
      <c r="G8" s="205"/>
      <c r="H8" s="206"/>
      <c r="I8" s="206"/>
      <c r="J8" s="206"/>
      <c r="K8" s="206"/>
      <c r="L8" s="206"/>
      <c r="M8" s="206">
        <v>130</v>
      </c>
      <c r="N8" s="206"/>
      <c r="O8" s="206"/>
      <c r="P8" s="207" t="s">
        <v>30</v>
      </c>
      <c r="Q8" s="136" t="s">
        <v>174</v>
      </c>
      <c r="R8" s="101"/>
    </row>
    <row r="9" spans="1:18" s="88" customFormat="1" hidden="1">
      <c r="A9" s="93" t="s">
        <v>58</v>
      </c>
      <c r="B9" s="93" t="s">
        <v>221</v>
      </c>
      <c r="C9" s="94" t="s">
        <v>222</v>
      </c>
      <c r="D9" s="94" t="s">
        <v>98</v>
      </c>
      <c r="E9" s="204">
        <v>2352</v>
      </c>
      <c r="F9" s="170">
        <v>240283</v>
      </c>
      <c r="G9" s="205">
        <v>4500</v>
      </c>
      <c r="H9" s="206"/>
      <c r="I9" s="206"/>
      <c r="J9" s="206"/>
      <c r="K9" s="206"/>
      <c r="L9" s="206"/>
      <c r="M9" s="206"/>
      <c r="N9" s="206"/>
      <c r="O9" s="206"/>
      <c r="P9" s="207" t="s">
        <v>30</v>
      </c>
      <c r="Q9" s="136" t="s">
        <v>174</v>
      </c>
      <c r="R9" s="101"/>
    </row>
    <row r="10" spans="1:18" s="88" customFormat="1" hidden="1">
      <c r="A10" s="93" t="s">
        <v>31</v>
      </c>
      <c r="B10" s="93" t="s">
        <v>223</v>
      </c>
      <c r="C10" s="94" t="s">
        <v>224</v>
      </c>
      <c r="D10" s="94" t="s">
        <v>98</v>
      </c>
      <c r="E10" s="204">
        <v>2353</v>
      </c>
      <c r="F10" s="170">
        <v>240283</v>
      </c>
      <c r="G10" s="205"/>
      <c r="H10" s="206"/>
      <c r="I10" s="206">
        <v>22888.25</v>
      </c>
      <c r="J10" s="206"/>
      <c r="K10" s="206"/>
      <c r="L10" s="206"/>
      <c r="M10" s="206"/>
      <c r="N10" s="206"/>
      <c r="O10" s="206"/>
      <c r="P10" s="207" t="s">
        <v>30</v>
      </c>
      <c r="Q10" s="136" t="s">
        <v>174</v>
      </c>
      <c r="R10" s="101"/>
    </row>
    <row r="11" spans="1:18" s="88" customFormat="1" hidden="1">
      <c r="A11" s="93" t="s">
        <v>32</v>
      </c>
      <c r="B11" s="89" t="s">
        <v>99</v>
      </c>
      <c r="C11" s="90" t="s">
        <v>42</v>
      </c>
      <c r="D11" s="90" t="s">
        <v>107</v>
      </c>
      <c r="E11" s="154">
        <v>2374</v>
      </c>
      <c r="F11" s="155">
        <v>240287</v>
      </c>
      <c r="G11" s="77">
        <v>8000</v>
      </c>
      <c r="H11" s="78"/>
      <c r="I11" s="78"/>
      <c r="J11" s="78"/>
      <c r="K11" s="78"/>
      <c r="L11" s="78"/>
      <c r="M11" s="78"/>
      <c r="N11" s="78"/>
      <c r="O11" s="78"/>
      <c r="P11" s="92" t="s">
        <v>30</v>
      </c>
      <c r="Q11" s="136" t="s">
        <v>174</v>
      </c>
      <c r="R11" s="136"/>
    </row>
    <row r="12" spans="1:18" s="88" customFormat="1" hidden="1">
      <c r="A12" s="93" t="s">
        <v>33</v>
      </c>
      <c r="B12" s="89" t="s">
        <v>100</v>
      </c>
      <c r="C12" s="90" t="s">
        <v>124</v>
      </c>
      <c r="D12" s="90" t="s">
        <v>154</v>
      </c>
      <c r="E12" s="154">
        <v>2118</v>
      </c>
      <c r="F12" s="155">
        <v>240254</v>
      </c>
      <c r="G12" s="139"/>
      <c r="H12" s="78">
        <v>2000</v>
      </c>
      <c r="I12" s="78"/>
      <c r="J12" s="78"/>
      <c r="K12" s="78"/>
      <c r="L12" s="78"/>
      <c r="M12" s="78"/>
      <c r="N12" s="78"/>
      <c r="O12" s="78"/>
      <c r="P12" s="92" t="s">
        <v>54</v>
      </c>
      <c r="Q12" s="136" t="s">
        <v>174</v>
      </c>
      <c r="R12" s="136"/>
    </row>
    <row r="13" spans="1:18" s="88" customFormat="1" hidden="1">
      <c r="A13" s="93" t="s">
        <v>34</v>
      </c>
      <c r="B13" s="89" t="s">
        <v>100</v>
      </c>
      <c r="C13" s="90" t="s">
        <v>124</v>
      </c>
      <c r="D13" s="90" t="s">
        <v>154</v>
      </c>
      <c r="E13" s="154">
        <v>2164</v>
      </c>
      <c r="F13" s="155">
        <v>240260</v>
      </c>
      <c r="G13" s="139"/>
      <c r="H13" s="78">
        <v>2000</v>
      </c>
      <c r="I13" s="78"/>
      <c r="J13" s="78"/>
      <c r="K13" s="78"/>
      <c r="L13" s="78"/>
      <c r="M13" s="78"/>
      <c r="N13" s="78"/>
      <c r="O13" s="78"/>
      <c r="P13" s="92" t="s">
        <v>54</v>
      </c>
      <c r="Q13" s="136" t="s">
        <v>174</v>
      </c>
      <c r="R13" s="136"/>
    </row>
    <row r="14" spans="1:18" s="88" customFormat="1" hidden="1">
      <c r="A14" s="93" t="s">
        <v>35</v>
      </c>
      <c r="B14" s="89" t="s">
        <v>100</v>
      </c>
      <c r="C14" s="90" t="s">
        <v>125</v>
      </c>
      <c r="D14" s="94" t="s">
        <v>98</v>
      </c>
      <c r="E14" s="154">
        <v>2122</v>
      </c>
      <c r="F14" s="155">
        <v>240255</v>
      </c>
      <c r="G14" s="139"/>
      <c r="H14" s="78">
        <v>1480</v>
      </c>
      <c r="I14" s="78"/>
      <c r="J14" s="78"/>
      <c r="K14" s="78"/>
      <c r="L14" s="78"/>
      <c r="M14" s="78"/>
      <c r="N14" s="78"/>
      <c r="O14" s="78"/>
      <c r="P14" s="92" t="s">
        <v>54</v>
      </c>
      <c r="Q14" s="136" t="s">
        <v>174</v>
      </c>
      <c r="R14" s="136"/>
    </row>
    <row r="15" spans="1:18" s="74" customFormat="1" hidden="1">
      <c r="A15" s="93" t="s">
        <v>36</v>
      </c>
      <c r="B15" s="89" t="s">
        <v>100</v>
      </c>
      <c r="C15" s="91" t="s">
        <v>126</v>
      </c>
      <c r="D15" s="91" t="s">
        <v>161</v>
      </c>
      <c r="E15" s="154">
        <v>2129</v>
      </c>
      <c r="F15" s="155">
        <v>240256</v>
      </c>
      <c r="G15" s="140"/>
      <c r="H15" s="78">
        <v>2950</v>
      </c>
      <c r="I15" s="78"/>
      <c r="J15" s="78"/>
      <c r="K15" s="78"/>
      <c r="L15" s="78"/>
      <c r="M15" s="78"/>
      <c r="N15" s="78"/>
      <c r="O15" s="78"/>
      <c r="P15" s="92" t="s">
        <v>54</v>
      </c>
      <c r="Q15" s="136" t="s">
        <v>174</v>
      </c>
      <c r="R15" s="136"/>
    </row>
    <row r="16" spans="1:18" s="74" customFormat="1" hidden="1">
      <c r="A16" s="93" t="s">
        <v>37</v>
      </c>
      <c r="B16" s="89" t="s">
        <v>100</v>
      </c>
      <c r="C16" s="90" t="s">
        <v>127</v>
      </c>
      <c r="D16" s="90" t="s">
        <v>154</v>
      </c>
      <c r="E16" s="154">
        <v>2127</v>
      </c>
      <c r="F16" s="155">
        <v>240256</v>
      </c>
      <c r="G16" s="140"/>
      <c r="H16" s="78">
        <v>4900</v>
      </c>
      <c r="I16" s="78"/>
      <c r="J16" s="78"/>
      <c r="K16" s="78"/>
      <c r="L16" s="78"/>
      <c r="M16" s="78"/>
      <c r="N16" s="78"/>
      <c r="O16" s="78"/>
      <c r="P16" s="92" t="s">
        <v>54</v>
      </c>
      <c r="Q16" s="136" t="s">
        <v>174</v>
      </c>
      <c r="R16" s="136"/>
    </row>
    <row r="17" spans="1:18" s="74" customFormat="1" hidden="1">
      <c r="A17" s="93" t="s">
        <v>38</v>
      </c>
      <c r="B17" s="89" t="s">
        <v>100</v>
      </c>
      <c r="C17" s="90" t="s">
        <v>128</v>
      </c>
      <c r="D17" s="94" t="s">
        <v>98</v>
      </c>
      <c r="E17" s="154">
        <v>2101</v>
      </c>
      <c r="F17" s="155">
        <v>240253</v>
      </c>
      <c r="G17" s="77"/>
      <c r="H17" s="78">
        <v>21721</v>
      </c>
      <c r="I17" s="78"/>
      <c r="J17" s="78"/>
      <c r="K17" s="78"/>
      <c r="L17" s="78"/>
      <c r="M17" s="78"/>
      <c r="N17" s="78"/>
      <c r="O17" s="78"/>
      <c r="P17" s="80" t="s">
        <v>170</v>
      </c>
      <c r="Q17" s="136" t="s">
        <v>174</v>
      </c>
      <c r="R17" s="136"/>
    </row>
    <row r="18" spans="1:18" s="74" customFormat="1" hidden="1">
      <c r="A18" s="93" t="s">
        <v>39</v>
      </c>
      <c r="B18" s="89" t="s">
        <v>100</v>
      </c>
      <c r="C18" s="90" t="s">
        <v>129</v>
      </c>
      <c r="D18" s="91" t="s">
        <v>161</v>
      </c>
      <c r="E18" s="154">
        <v>2097</v>
      </c>
      <c r="F18" s="155">
        <v>240252</v>
      </c>
      <c r="G18" s="77"/>
      <c r="H18" s="78">
        <v>24410</v>
      </c>
      <c r="I18" s="78"/>
      <c r="J18" s="78"/>
      <c r="K18" s="78"/>
      <c r="L18" s="78"/>
      <c r="M18" s="78"/>
      <c r="N18" s="78"/>
      <c r="O18" s="78"/>
      <c r="P18" s="80" t="s">
        <v>170</v>
      </c>
      <c r="Q18" s="136" t="s">
        <v>174</v>
      </c>
      <c r="R18" s="136"/>
    </row>
    <row r="19" spans="1:18" s="74" customFormat="1" hidden="1">
      <c r="A19" s="93" t="s">
        <v>40</v>
      </c>
      <c r="B19" s="89" t="s">
        <v>100</v>
      </c>
      <c r="C19" s="90" t="s">
        <v>130</v>
      </c>
      <c r="D19" s="94" t="s">
        <v>98</v>
      </c>
      <c r="E19" s="154">
        <v>2086</v>
      </c>
      <c r="F19" s="155">
        <v>240252</v>
      </c>
      <c r="G19" s="77"/>
      <c r="H19" s="78">
        <v>8453</v>
      </c>
      <c r="I19" s="78"/>
      <c r="J19" s="78"/>
      <c r="K19" s="78"/>
      <c r="L19" s="78"/>
      <c r="M19" s="78"/>
      <c r="N19" s="78"/>
      <c r="O19" s="78"/>
      <c r="P19" s="80" t="s">
        <v>170</v>
      </c>
      <c r="Q19" s="136" t="s">
        <v>174</v>
      </c>
      <c r="R19" s="136"/>
    </row>
    <row r="20" spans="1:18" s="74" customFormat="1" ht="37.5" hidden="1">
      <c r="A20" s="93" t="s">
        <v>41</v>
      </c>
      <c r="B20" s="89" t="s">
        <v>99</v>
      </c>
      <c r="C20" s="90" t="s">
        <v>131</v>
      </c>
      <c r="D20" s="94" t="s">
        <v>98</v>
      </c>
      <c r="E20" s="154">
        <v>2383</v>
      </c>
      <c r="F20" s="155">
        <v>240288</v>
      </c>
      <c r="G20" s="77">
        <v>17400</v>
      </c>
      <c r="H20" s="78"/>
      <c r="I20" s="78"/>
      <c r="J20" s="78"/>
      <c r="K20" s="78"/>
      <c r="L20" s="78"/>
      <c r="M20" s="78"/>
      <c r="N20" s="78"/>
      <c r="O20" s="78"/>
      <c r="P20" s="80" t="s">
        <v>44</v>
      </c>
      <c r="Q20" s="136" t="s">
        <v>174</v>
      </c>
      <c r="R20" s="136"/>
    </row>
    <row r="21" spans="1:18" s="74" customFormat="1" hidden="1">
      <c r="A21" s="93" t="s">
        <v>43</v>
      </c>
      <c r="B21" s="89" t="s">
        <v>102</v>
      </c>
      <c r="C21" s="91" t="s">
        <v>132</v>
      </c>
      <c r="D21" s="94" t="s">
        <v>98</v>
      </c>
      <c r="E21" s="154">
        <v>2117</v>
      </c>
      <c r="F21" s="155">
        <v>240254</v>
      </c>
      <c r="G21" s="77"/>
      <c r="H21" s="78"/>
      <c r="I21" s="78"/>
      <c r="J21" s="78"/>
      <c r="K21" s="78"/>
      <c r="L21" s="78"/>
      <c r="M21" s="78"/>
      <c r="N21" s="78">
        <v>8132</v>
      </c>
      <c r="O21" s="78"/>
      <c r="P21" s="80" t="s">
        <v>170</v>
      </c>
      <c r="Q21" s="136" t="s">
        <v>174</v>
      </c>
      <c r="R21" s="136"/>
    </row>
    <row r="22" spans="1:18" s="74" customFormat="1" ht="37.5" hidden="1">
      <c r="A22" s="93" t="s">
        <v>46</v>
      </c>
      <c r="B22" s="89" t="s">
        <v>102</v>
      </c>
      <c r="C22" s="91" t="s">
        <v>133</v>
      </c>
      <c r="D22" s="94" t="s">
        <v>98</v>
      </c>
      <c r="E22" s="154">
        <v>2108</v>
      </c>
      <c r="F22" s="155">
        <v>240254</v>
      </c>
      <c r="G22" s="77"/>
      <c r="H22" s="78"/>
      <c r="I22" s="78"/>
      <c r="J22" s="78">
        <v>33040</v>
      </c>
      <c r="K22" s="78"/>
      <c r="L22" s="78"/>
      <c r="M22" s="78"/>
      <c r="N22" s="78"/>
      <c r="O22" s="78"/>
      <c r="P22" s="80" t="s">
        <v>44</v>
      </c>
      <c r="Q22" s="136" t="s">
        <v>174</v>
      </c>
      <c r="R22" s="136"/>
    </row>
    <row r="23" spans="1:18" s="74" customFormat="1" hidden="1">
      <c r="A23" s="93" t="s">
        <v>47</v>
      </c>
      <c r="B23" s="89" t="s">
        <v>100</v>
      </c>
      <c r="C23" s="91" t="s">
        <v>108</v>
      </c>
      <c r="D23" s="94" t="s">
        <v>98</v>
      </c>
      <c r="E23" s="154">
        <v>2238</v>
      </c>
      <c r="F23" s="155">
        <v>240269</v>
      </c>
      <c r="G23" s="77"/>
      <c r="H23" s="78">
        <v>13150</v>
      </c>
      <c r="I23" s="78"/>
      <c r="J23" s="78"/>
      <c r="K23" s="78"/>
      <c r="L23" s="78"/>
      <c r="M23" s="78"/>
      <c r="N23" s="78"/>
      <c r="O23" s="78"/>
      <c r="P23" s="80" t="s">
        <v>170</v>
      </c>
      <c r="Q23" s="136" t="s">
        <v>174</v>
      </c>
      <c r="R23" s="136"/>
    </row>
    <row r="24" spans="1:18" s="74" customFormat="1" hidden="1">
      <c r="A24" s="93" t="s">
        <v>48</v>
      </c>
      <c r="B24" s="89" t="s">
        <v>100</v>
      </c>
      <c r="C24" s="91" t="s">
        <v>108</v>
      </c>
      <c r="D24" s="91" t="s">
        <v>161</v>
      </c>
      <c r="E24" s="154">
        <v>2154</v>
      </c>
      <c r="F24" s="155">
        <v>240259</v>
      </c>
      <c r="G24" s="77"/>
      <c r="H24" s="78">
        <v>6100</v>
      </c>
      <c r="I24" s="78"/>
      <c r="J24" s="78"/>
      <c r="K24" s="78"/>
      <c r="L24" s="78"/>
      <c r="M24" s="78"/>
      <c r="N24" s="78"/>
      <c r="O24" s="78"/>
      <c r="P24" s="80" t="s">
        <v>170</v>
      </c>
      <c r="Q24" s="136" t="s">
        <v>174</v>
      </c>
      <c r="R24" s="136"/>
    </row>
    <row r="25" spans="1:18" s="74" customFormat="1" hidden="1">
      <c r="A25" s="93" t="s">
        <v>49</v>
      </c>
      <c r="B25" s="89" t="s">
        <v>100</v>
      </c>
      <c r="C25" s="91" t="s">
        <v>110</v>
      </c>
      <c r="D25" s="94" t="s">
        <v>98</v>
      </c>
      <c r="E25" s="154">
        <v>2285</v>
      </c>
      <c r="F25" s="155">
        <v>240275</v>
      </c>
      <c r="G25" s="77"/>
      <c r="H25" s="78">
        <v>9309</v>
      </c>
      <c r="I25" s="78"/>
      <c r="J25" s="78"/>
      <c r="K25" s="78"/>
      <c r="L25" s="78"/>
      <c r="M25" s="78"/>
      <c r="N25" s="78"/>
      <c r="O25" s="78"/>
      <c r="P25" s="80" t="s">
        <v>170</v>
      </c>
      <c r="Q25" s="136" t="s">
        <v>174</v>
      </c>
      <c r="R25" s="136"/>
    </row>
    <row r="26" spans="1:18" s="74" customFormat="1" hidden="1">
      <c r="A26" s="93" t="s">
        <v>50</v>
      </c>
      <c r="B26" s="93" t="s">
        <v>223</v>
      </c>
      <c r="C26" s="94" t="s">
        <v>224</v>
      </c>
      <c r="D26" s="94" t="s">
        <v>98</v>
      </c>
      <c r="E26" s="154">
        <v>2694</v>
      </c>
      <c r="F26" s="155">
        <v>240309</v>
      </c>
      <c r="G26" s="77">
        <v>18097</v>
      </c>
      <c r="H26" s="78"/>
      <c r="I26" s="78"/>
      <c r="J26" s="78"/>
      <c r="K26" s="78"/>
      <c r="L26" s="78"/>
      <c r="M26" s="78"/>
      <c r="N26" s="78"/>
      <c r="O26" s="78"/>
      <c r="P26" s="80" t="s">
        <v>30</v>
      </c>
      <c r="Q26" s="136" t="s">
        <v>174</v>
      </c>
      <c r="R26" s="136"/>
    </row>
    <row r="27" spans="1:18" s="74" customFormat="1" hidden="1">
      <c r="A27" s="93" t="s">
        <v>51</v>
      </c>
      <c r="B27" s="93" t="s">
        <v>221</v>
      </c>
      <c r="C27" s="94" t="s">
        <v>226</v>
      </c>
      <c r="D27" s="94" t="s">
        <v>98</v>
      </c>
      <c r="E27" s="154">
        <v>2693</v>
      </c>
      <c r="F27" s="155">
        <v>240309</v>
      </c>
      <c r="G27" s="77">
        <v>4500</v>
      </c>
      <c r="H27" s="78"/>
      <c r="I27" s="78"/>
      <c r="J27" s="78"/>
      <c r="K27" s="78"/>
      <c r="L27" s="78"/>
      <c r="M27" s="78"/>
      <c r="N27" s="78"/>
      <c r="O27" s="78"/>
      <c r="P27" s="80" t="s">
        <v>30</v>
      </c>
      <c r="Q27" s="136" t="s">
        <v>174</v>
      </c>
      <c r="R27" s="136"/>
    </row>
    <row r="28" spans="1:18" s="74" customFormat="1" hidden="1">
      <c r="A28" s="93" t="s">
        <v>52</v>
      </c>
      <c r="B28" s="89" t="s">
        <v>100</v>
      </c>
      <c r="C28" s="91" t="s">
        <v>111</v>
      </c>
      <c r="D28" s="94" t="s">
        <v>98</v>
      </c>
      <c r="E28" s="154">
        <v>2119</v>
      </c>
      <c r="F28" s="155">
        <v>240254</v>
      </c>
      <c r="G28" s="77"/>
      <c r="H28" s="78">
        <v>1795</v>
      </c>
      <c r="I28" s="78"/>
      <c r="J28" s="78"/>
      <c r="K28" s="78"/>
      <c r="L28" s="78"/>
      <c r="M28" s="78"/>
      <c r="N28" s="78"/>
      <c r="O28" s="78"/>
      <c r="P28" s="80" t="s">
        <v>54</v>
      </c>
      <c r="Q28" s="136" t="s">
        <v>174</v>
      </c>
      <c r="R28" s="136"/>
    </row>
    <row r="29" spans="1:18" s="74" customFormat="1" ht="37.5" hidden="1">
      <c r="A29" s="93" t="s">
        <v>53</v>
      </c>
      <c r="B29" s="89" t="s">
        <v>101</v>
      </c>
      <c r="C29" s="91" t="s">
        <v>112</v>
      </c>
      <c r="D29" s="94" t="s">
        <v>98</v>
      </c>
      <c r="E29" s="154">
        <v>2207</v>
      </c>
      <c r="F29" s="155">
        <v>240267</v>
      </c>
      <c r="G29" s="77">
        <v>6800</v>
      </c>
      <c r="H29" s="78"/>
      <c r="I29" s="78"/>
      <c r="J29" s="78"/>
      <c r="K29" s="78"/>
      <c r="L29" s="78"/>
      <c r="M29" s="78"/>
      <c r="N29" s="78"/>
      <c r="O29" s="78"/>
      <c r="P29" s="80" t="s">
        <v>44</v>
      </c>
      <c r="Q29" s="136" t="s">
        <v>174</v>
      </c>
      <c r="R29" s="136"/>
    </row>
    <row r="30" spans="1:18" s="74" customFormat="1" hidden="1">
      <c r="A30" s="93" t="s">
        <v>55</v>
      </c>
      <c r="B30" s="89" t="s">
        <v>99</v>
      </c>
      <c r="C30" s="91" t="s">
        <v>57</v>
      </c>
      <c r="D30" s="94" t="s">
        <v>98</v>
      </c>
      <c r="E30" s="154">
        <v>2396</v>
      </c>
      <c r="F30" s="155">
        <v>240289</v>
      </c>
      <c r="G30" s="77">
        <v>12968.4</v>
      </c>
      <c r="H30" s="78"/>
      <c r="I30" s="78"/>
      <c r="J30" s="78"/>
      <c r="K30" s="78"/>
      <c r="L30" s="78"/>
      <c r="M30" s="78"/>
      <c r="N30" s="78"/>
      <c r="O30" s="78"/>
      <c r="P30" s="80" t="s">
        <v>44</v>
      </c>
      <c r="Q30" s="136" t="s">
        <v>174</v>
      </c>
      <c r="R30" s="136"/>
    </row>
    <row r="31" spans="1:18" s="74" customFormat="1" hidden="1">
      <c r="A31" s="93" t="s">
        <v>56</v>
      </c>
      <c r="B31" s="89" t="s">
        <v>227</v>
      </c>
      <c r="C31" s="91" t="s">
        <v>227</v>
      </c>
      <c r="D31" s="94" t="s">
        <v>98</v>
      </c>
      <c r="E31" s="154">
        <v>2341</v>
      </c>
      <c r="F31" s="155">
        <v>240289</v>
      </c>
      <c r="G31" s="77"/>
      <c r="H31" s="78"/>
      <c r="I31" s="78"/>
      <c r="J31" s="78"/>
      <c r="K31" s="78"/>
      <c r="L31" s="78"/>
      <c r="M31" s="78"/>
      <c r="N31" s="78"/>
      <c r="O31" s="78">
        <v>366</v>
      </c>
      <c r="P31" s="80" t="s">
        <v>54</v>
      </c>
      <c r="Q31" s="136" t="s">
        <v>174</v>
      </c>
      <c r="R31" s="136"/>
    </row>
    <row r="32" spans="1:18" s="74" customFormat="1" hidden="1">
      <c r="A32" s="93" t="s">
        <v>195</v>
      </c>
      <c r="B32" s="89" t="s">
        <v>60</v>
      </c>
      <c r="C32" s="91" t="s">
        <v>109</v>
      </c>
      <c r="D32" s="94" t="s">
        <v>98</v>
      </c>
      <c r="E32" s="154">
        <v>2194</v>
      </c>
      <c r="F32" s="155">
        <v>240266</v>
      </c>
      <c r="G32" s="77"/>
      <c r="H32" s="78"/>
      <c r="I32" s="78"/>
      <c r="J32" s="78"/>
      <c r="K32" s="78"/>
      <c r="L32" s="78"/>
      <c r="M32" s="78"/>
      <c r="N32" s="78">
        <v>1100</v>
      </c>
      <c r="O32" s="78"/>
      <c r="P32" s="80" t="s">
        <v>54</v>
      </c>
      <c r="Q32" s="136" t="s">
        <v>174</v>
      </c>
      <c r="R32" s="136"/>
    </row>
    <row r="33" spans="1:18" s="74" customFormat="1" hidden="1">
      <c r="A33" s="93" t="s">
        <v>196</v>
      </c>
      <c r="B33" s="89" t="s">
        <v>100</v>
      </c>
      <c r="C33" s="91" t="s">
        <v>113</v>
      </c>
      <c r="D33" s="94" t="s">
        <v>98</v>
      </c>
      <c r="E33" s="154">
        <v>2196</v>
      </c>
      <c r="F33" s="155">
        <v>240266</v>
      </c>
      <c r="G33" s="77"/>
      <c r="H33" s="78">
        <v>7234</v>
      </c>
      <c r="I33" s="78"/>
      <c r="J33" s="78"/>
      <c r="K33" s="78"/>
      <c r="L33" s="78"/>
      <c r="M33" s="78"/>
      <c r="N33" s="78"/>
      <c r="O33" s="78"/>
      <c r="P33" s="80" t="s">
        <v>170</v>
      </c>
      <c r="Q33" s="136" t="s">
        <v>174</v>
      </c>
      <c r="R33" s="136"/>
    </row>
    <row r="34" spans="1:18" s="74" customFormat="1" ht="37.5" hidden="1">
      <c r="A34" s="93" t="s">
        <v>197</v>
      </c>
      <c r="B34" s="89" t="s">
        <v>104</v>
      </c>
      <c r="C34" s="91" t="s">
        <v>134</v>
      </c>
      <c r="D34" s="94" t="s">
        <v>98</v>
      </c>
      <c r="E34" s="154">
        <v>2235</v>
      </c>
      <c r="F34" s="155">
        <v>240269</v>
      </c>
      <c r="G34" s="77"/>
      <c r="H34" s="78"/>
      <c r="I34" s="78"/>
      <c r="J34" s="78"/>
      <c r="K34" s="78"/>
      <c r="L34" s="78"/>
      <c r="M34" s="78"/>
      <c r="N34" s="78"/>
      <c r="O34" s="78">
        <v>800</v>
      </c>
      <c r="P34" s="80" t="s">
        <v>44</v>
      </c>
      <c r="Q34" s="136" t="s">
        <v>174</v>
      </c>
      <c r="R34" s="136"/>
    </row>
    <row r="35" spans="1:18" s="74" customFormat="1" hidden="1">
      <c r="A35" s="93" t="s">
        <v>199</v>
      </c>
      <c r="B35" s="89" t="s">
        <v>105</v>
      </c>
      <c r="C35" s="91" t="s">
        <v>114</v>
      </c>
      <c r="D35" s="94" t="s">
        <v>98</v>
      </c>
      <c r="E35" s="154">
        <v>2273</v>
      </c>
      <c r="F35" s="155">
        <v>240274</v>
      </c>
      <c r="G35" s="77"/>
      <c r="H35" s="78"/>
      <c r="I35" s="78"/>
      <c r="J35" s="78"/>
      <c r="K35" s="78">
        <v>6480</v>
      </c>
      <c r="L35" s="78"/>
      <c r="M35" s="78"/>
      <c r="N35" s="78"/>
      <c r="O35" s="78"/>
      <c r="P35" s="80" t="s">
        <v>170</v>
      </c>
      <c r="Q35" s="136" t="s">
        <v>174</v>
      </c>
      <c r="R35" s="136"/>
    </row>
    <row r="36" spans="1:18" s="74" customFormat="1" ht="37.5" hidden="1">
      <c r="A36" s="93" t="s">
        <v>200</v>
      </c>
      <c r="B36" s="89" t="s">
        <v>106</v>
      </c>
      <c r="C36" s="91" t="s">
        <v>135</v>
      </c>
      <c r="D36" s="94" t="s">
        <v>98</v>
      </c>
      <c r="E36" s="154">
        <v>2367</v>
      </c>
      <c r="F36" s="155">
        <v>240284</v>
      </c>
      <c r="G36" s="77"/>
      <c r="H36" s="78"/>
      <c r="I36" s="78"/>
      <c r="J36" s="78">
        <v>15750</v>
      </c>
      <c r="K36" s="78"/>
      <c r="L36" s="78"/>
      <c r="M36" s="78"/>
      <c r="N36" s="78"/>
      <c r="O36" s="78"/>
      <c r="P36" s="80" t="s">
        <v>44</v>
      </c>
      <c r="Q36" s="136" t="s">
        <v>174</v>
      </c>
      <c r="R36" s="136"/>
    </row>
    <row r="37" spans="1:18" s="74" customFormat="1" hidden="1">
      <c r="A37" s="93" t="s">
        <v>201</v>
      </c>
      <c r="B37" s="89" t="s">
        <v>100</v>
      </c>
      <c r="C37" s="91" t="s">
        <v>115</v>
      </c>
      <c r="D37" s="91" t="s">
        <v>161</v>
      </c>
      <c r="E37" s="154">
        <v>2279</v>
      </c>
      <c r="F37" s="155">
        <v>240275</v>
      </c>
      <c r="G37" s="77"/>
      <c r="H37" s="78">
        <v>5900</v>
      </c>
      <c r="I37" s="78"/>
      <c r="J37" s="78"/>
      <c r="K37" s="78"/>
      <c r="L37" s="78"/>
      <c r="M37" s="78"/>
      <c r="N37" s="78"/>
      <c r="O37" s="78"/>
      <c r="P37" s="80" t="s">
        <v>170</v>
      </c>
      <c r="Q37" s="136" t="s">
        <v>174</v>
      </c>
      <c r="R37" s="136"/>
    </row>
    <row r="38" spans="1:18" s="74" customFormat="1" hidden="1">
      <c r="A38" s="93" t="s">
        <v>203</v>
      </c>
      <c r="B38" s="89" t="s">
        <v>100</v>
      </c>
      <c r="C38" s="91" t="s">
        <v>155</v>
      </c>
      <c r="D38" s="91" t="s">
        <v>154</v>
      </c>
      <c r="E38" s="154">
        <v>2298</v>
      </c>
      <c r="F38" s="155">
        <v>240276</v>
      </c>
      <c r="G38" s="77"/>
      <c r="H38" s="78">
        <v>6742</v>
      </c>
      <c r="I38" s="78"/>
      <c r="J38" s="78"/>
      <c r="K38" s="78"/>
      <c r="L38" s="78"/>
      <c r="M38" s="78"/>
      <c r="N38" s="78"/>
      <c r="O38" s="78"/>
      <c r="P38" s="80" t="s">
        <v>170</v>
      </c>
      <c r="Q38" s="136" t="s">
        <v>174</v>
      </c>
      <c r="R38" s="136"/>
    </row>
    <row r="39" spans="1:18" s="74" customFormat="1" ht="37.5" hidden="1">
      <c r="A39" s="93" t="s">
        <v>290</v>
      </c>
      <c r="B39" s="89" t="s">
        <v>100</v>
      </c>
      <c r="C39" s="91" t="s">
        <v>162</v>
      </c>
      <c r="D39" s="91" t="s">
        <v>163</v>
      </c>
      <c r="E39" s="154">
        <v>2557</v>
      </c>
      <c r="F39" s="155">
        <v>240290</v>
      </c>
      <c r="G39" s="77"/>
      <c r="H39" s="78">
        <f>21740+3690</f>
        <v>25430</v>
      </c>
      <c r="I39" s="78"/>
      <c r="J39" s="78"/>
      <c r="K39" s="78"/>
      <c r="L39" s="78"/>
      <c r="M39" s="78"/>
      <c r="N39" s="78"/>
      <c r="O39" s="78"/>
      <c r="P39" s="80" t="s">
        <v>170</v>
      </c>
      <c r="Q39" s="136" t="s">
        <v>174</v>
      </c>
      <c r="R39" s="136"/>
    </row>
    <row r="40" spans="1:18" s="74" customFormat="1" ht="37.5" hidden="1">
      <c r="A40" s="93" t="s">
        <v>207</v>
      </c>
      <c r="B40" s="89" t="s">
        <v>100</v>
      </c>
      <c r="C40" s="91" t="s">
        <v>118</v>
      </c>
      <c r="D40" s="94" t="s">
        <v>98</v>
      </c>
      <c r="E40" s="154">
        <v>2205</v>
      </c>
      <c r="F40" s="155">
        <v>240267</v>
      </c>
      <c r="G40" s="77"/>
      <c r="H40" s="78"/>
      <c r="I40" s="78"/>
      <c r="J40" s="78"/>
      <c r="K40" s="78"/>
      <c r="L40" s="78"/>
      <c r="M40" s="78"/>
      <c r="N40" s="78"/>
      <c r="O40" s="78"/>
      <c r="P40" s="80" t="s">
        <v>44</v>
      </c>
      <c r="Q40" s="136" t="s">
        <v>174</v>
      </c>
      <c r="R40" s="136"/>
    </row>
    <row r="41" spans="1:18" s="74" customFormat="1" ht="37.5" hidden="1">
      <c r="A41" s="93" t="s">
        <v>208</v>
      </c>
      <c r="B41" s="89" t="s">
        <v>99</v>
      </c>
      <c r="C41" s="91" t="s">
        <v>225</v>
      </c>
      <c r="D41" s="94" t="s">
        <v>98</v>
      </c>
      <c r="E41" s="154">
        <v>2249</v>
      </c>
      <c r="F41" s="155">
        <v>240270</v>
      </c>
      <c r="G41" s="77">
        <v>7590</v>
      </c>
      <c r="H41" s="78"/>
      <c r="I41" s="78"/>
      <c r="J41" s="78"/>
      <c r="K41" s="78"/>
      <c r="L41" s="78"/>
      <c r="M41" s="78"/>
      <c r="N41" s="78"/>
      <c r="O41" s="78"/>
      <c r="P41" s="80" t="s">
        <v>44</v>
      </c>
      <c r="Q41" s="136" t="s">
        <v>174</v>
      </c>
      <c r="R41" s="136" t="s">
        <v>171</v>
      </c>
    </row>
    <row r="42" spans="1:18" s="74" customFormat="1" hidden="1">
      <c r="A42" s="93" t="s">
        <v>228</v>
      </c>
      <c r="B42" s="89" t="s">
        <v>100</v>
      </c>
      <c r="C42" s="91" t="s">
        <v>137</v>
      </c>
      <c r="D42" s="91" t="s">
        <v>97</v>
      </c>
      <c r="E42" s="154">
        <v>2342</v>
      </c>
      <c r="F42" s="155">
        <v>240289</v>
      </c>
      <c r="G42" s="77"/>
      <c r="H42" s="78">
        <v>8239</v>
      </c>
      <c r="I42" s="78"/>
      <c r="J42" s="78"/>
      <c r="K42" s="78"/>
      <c r="L42" s="78"/>
      <c r="M42" s="78"/>
      <c r="N42" s="78"/>
      <c r="O42" s="78"/>
      <c r="P42" s="80" t="s">
        <v>170</v>
      </c>
      <c r="Q42" s="136" t="s">
        <v>174</v>
      </c>
      <c r="R42" s="136"/>
    </row>
    <row r="43" spans="1:18" s="74" customFormat="1" hidden="1">
      <c r="A43" s="93" t="s">
        <v>229</v>
      </c>
      <c r="B43" s="89" t="s">
        <v>106</v>
      </c>
      <c r="C43" s="91" t="s">
        <v>145</v>
      </c>
      <c r="D43" s="91" t="s">
        <v>146</v>
      </c>
      <c r="E43" s="154">
        <v>2559</v>
      </c>
      <c r="F43" s="155">
        <v>240290</v>
      </c>
      <c r="G43" s="77"/>
      <c r="H43" s="78"/>
      <c r="I43" s="78"/>
      <c r="J43" s="78">
        <v>11300</v>
      </c>
      <c r="K43" s="78"/>
      <c r="L43" s="78"/>
      <c r="M43" s="78"/>
      <c r="N43" s="78"/>
      <c r="O43" s="78"/>
      <c r="P43" s="80" t="s">
        <v>170</v>
      </c>
      <c r="Q43" s="136" t="s">
        <v>174</v>
      </c>
      <c r="R43" s="136"/>
    </row>
    <row r="44" spans="1:18" s="74" customFormat="1" hidden="1">
      <c r="A44" s="93" t="s">
        <v>230</v>
      </c>
      <c r="B44" s="89" t="s">
        <v>60</v>
      </c>
      <c r="C44" s="91" t="s">
        <v>109</v>
      </c>
      <c r="D44" s="91" t="s">
        <v>98</v>
      </c>
      <c r="E44" s="154">
        <v>2268</v>
      </c>
      <c r="F44" s="155">
        <v>240273</v>
      </c>
      <c r="G44" s="77"/>
      <c r="H44" s="78"/>
      <c r="I44" s="78"/>
      <c r="J44" s="78"/>
      <c r="K44" s="78"/>
      <c r="L44" s="78"/>
      <c r="M44" s="78"/>
      <c r="N44" s="78">
        <v>495</v>
      </c>
      <c r="O44" s="78"/>
      <c r="P44" s="80" t="s">
        <v>54</v>
      </c>
      <c r="Q44" s="136" t="s">
        <v>174</v>
      </c>
      <c r="R44" s="136"/>
    </row>
    <row r="45" spans="1:18" s="74" customFormat="1" hidden="1">
      <c r="A45" s="93" t="s">
        <v>231</v>
      </c>
      <c r="B45" s="89" t="s">
        <v>60</v>
      </c>
      <c r="C45" s="91" t="s">
        <v>150</v>
      </c>
      <c r="D45" s="91" t="s">
        <v>98</v>
      </c>
      <c r="E45" s="154">
        <v>2275</v>
      </c>
      <c r="F45" s="155">
        <v>240274</v>
      </c>
      <c r="G45" s="77"/>
      <c r="H45" s="78"/>
      <c r="I45" s="78"/>
      <c r="J45" s="78"/>
      <c r="K45" s="78"/>
      <c r="L45" s="78"/>
      <c r="M45" s="78"/>
      <c r="N45" s="78">
        <v>5100</v>
      </c>
      <c r="O45" s="78"/>
      <c r="P45" s="80" t="s">
        <v>170</v>
      </c>
      <c r="Q45" s="136" t="s">
        <v>174</v>
      </c>
      <c r="R45" s="136"/>
    </row>
    <row r="46" spans="1:18" s="74" customFormat="1" hidden="1">
      <c r="A46" s="93" t="s">
        <v>232</v>
      </c>
      <c r="B46" s="89" t="s">
        <v>100</v>
      </c>
      <c r="C46" s="91" t="s">
        <v>160</v>
      </c>
      <c r="D46" s="91" t="s">
        <v>161</v>
      </c>
      <c r="E46" s="154">
        <v>2253</v>
      </c>
      <c r="F46" s="155">
        <v>240270</v>
      </c>
      <c r="G46" s="77"/>
      <c r="H46" s="78">
        <v>28943.66</v>
      </c>
      <c r="I46" s="78"/>
      <c r="J46" s="78"/>
      <c r="K46" s="78"/>
      <c r="L46" s="78"/>
      <c r="M46" s="78"/>
      <c r="N46" s="78"/>
      <c r="O46" s="78"/>
      <c r="P46" s="80" t="s">
        <v>170</v>
      </c>
      <c r="Q46" s="136" t="s">
        <v>174</v>
      </c>
      <c r="R46" s="136"/>
    </row>
    <row r="47" spans="1:18" s="74" customFormat="1" hidden="1">
      <c r="A47" s="93" t="s">
        <v>233</v>
      </c>
      <c r="B47" s="89" t="s">
        <v>100</v>
      </c>
      <c r="C47" s="91" t="s">
        <v>164</v>
      </c>
      <c r="D47" s="94" t="s">
        <v>98</v>
      </c>
      <c r="E47" s="154">
        <v>2274</v>
      </c>
      <c r="F47" s="155">
        <v>240274</v>
      </c>
      <c r="G47" s="77"/>
      <c r="H47" s="78">
        <v>45025</v>
      </c>
      <c r="I47" s="78"/>
      <c r="J47" s="78"/>
      <c r="K47" s="78"/>
      <c r="L47" s="78"/>
      <c r="M47" s="78"/>
      <c r="N47" s="78"/>
      <c r="O47" s="78"/>
      <c r="P47" s="80" t="s">
        <v>170</v>
      </c>
      <c r="Q47" s="136" t="s">
        <v>174</v>
      </c>
      <c r="R47" s="136"/>
    </row>
    <row r="48" spans="1:18" s="74" customFormat="1" hidden="1">
      <c r="A48" s="93" t="s">
        <v>234</v>
      </c>
      <c r="B48" s="89" t="s">
        <v>60</v>
      </c>
      <c r="C48" s="91" t="s">
        <v>165</v>
      </c>
      <c r="D48" s="94" t="s">
        <v>98</v>
      </c>
      <c r="E48" s="154">
        <v>2579</v>
      </c>
      <c r="F48" s="155">
        <v>240295</v>
      </c>
      <c r="G48" s="77"/>
      <c r="H48" s="78"/>
      <c r="I48" s="78"/>
      <c r="J48" s="78">
        <v>1834</v>
      </c>
      <c r="K48" s="78"/>
      <c r="L48" s="78"/>
      <c r="M48" s="78"/>
      <c r="N48" s="78"/>
      <c r="O48" s="78"/>
      <c r="P48" s="80" t="s">
        <v>54</v>
      </c>
      <c r="Q48" s="136" t="s">
        <v>174</v>
      </c>
      <c r="R48" s="136" t="s">
        <v>166</v>
      </c>
    </row>
    <row r="49" spans="1:18" s="74" customFormat="1" hidden="1">
      <c r="A49" s="93" t="s">
        <v>235</v>
      </c>
      <c r="B49" s="89" t="s">
        <v>99</v>
      </c>
      <c r="C49" s="91" t="s">
        <v>177</v>
      </c>
      <c r="D49" s="91" t="s">
        <v>107</v>
      </c>
      <c r="E49" s="154">
        <v>2152</v>
      </c>
      <c r="F49" s="155">
        <v>240259</v>
      </c>
      <c r="G49" s="77">
        <v>16000</v>
      </c>
      <c r="H49" s="78"/>
      <c r="I49" s="78"/>
      <c r="J49" s="78"/>
      <c r="K49" s="78"/>
      <c r="L49" s="78"/>
      <c r="M49" s="78"/>
      <c r="N49" s="78"/>
      <c r="O49" s="78"/>
      <c r="P49" s="80" t="s">
        <v>30</v>
      </c>
      <c r="Q49" s="136" t="s">
        <v>174</v>
      </c>
      <c r="R49" s="136"/>
    </row>
    <row r="50" spans="1:18" s="74" customFormat="1" hidden="1">
      <c r="A50" s="93" t="s">
        <v>236</v>
      </c>
      <c r="B50" s="89" t="s">
        <v>178</v>
      </c>
      <c r="C50" s="91" t="s">
        <v>179</v>
      </c>
      <c r="D50" s="94" t="s">
        <v>98</v>
      </c>
      <c r="E50" s="154">
        <v>2214</v>
      </c>
      <c r="F50" s="155">
        <v>240267</v>
      </c>
      <c r="G50" s="77"/>
      <c r="H50" s="78"/>
      <c r="I50" s="78"/>
      <c r="J50" s="78"/>
      <c r="K50" s="78"/>
      <c r="L50" s="78"/>
      <c r="M50" s="78"/>
      <c r="N50" s="78"/>
      <c r="O50" s="78">
        <v>1715</v>
      </c>
      <c r="P50" s="80" t="s">
        <v>54</v>
      </c>
      <c r="Q50" s="136" t="s">
        <v>174</v>
      </c>
      <c r="R50" s="136"/>
    </row>
    <row r="51" spans="1:18" s="74" customFormat="1" ht="37.5" hidden="1">
      <c r="A51" s="93" t="s">
        <v>237</v>
      </c>
      <c r="B51" s="89" t="s">
        <v>100</v>
      </c>
      <c r="C51" s="91"/>
      <c r="D51" s="91" t="s">
        <v>389</v>
      </c>
      <c r="E51" s="154">
        <v>2141</v>
      </c>
      <c r="F51" s="155">
        <v>240256</v>
      </c>
      <c r="G51" s="77"/>
      <c r="H51" s="78">
        <v>6013.4</v>
      </c>
      <c r="I51" s="78"/>
      <c r="J51" s="78"/>
      <c r="K51" s="78"/>
      <c r="L51" s="78"/>
      <c r="M51" s="78"/>
      <c r="N51" s="78"/>
      <c r="O51" s="78"/>
      <c r="P51" s="80" t="s">
        <v>170</v>
      </c>
      <c r="Q51" s="136" t="s">
        <v>174</v>
      </c>
      <c r="R51" s="136"/>
    </row>
    <row r="52" spans="1:18" s="74" customFormat="1" hidden="1">
      <c r="A52" s="93" t="s">
        <v>238</v>
      </c>
      <c r="B52" s="89" t="s">
        <v>106</v>
      </c>
      <c r="C52" s="91" t="s">
        <v>180</v>
      </c>
      <c r="D52" s="94" t="s">
        <v>98</v>
      </c>
      <c r="E52" s="154">
        <v>2197</v>
      </c>
      <c r="F52" s="155">
        <v>240266</v>
      </c>
      <c r="G52" s="77"/>
      <c r="H52" s="78"/>
      <c r="I52" s="78"/>
      <c r="J52" s="78">
        <v>23620</v>
      </c>
      <c r="K52" s="78"/>
      <c r="L52" s="78"/>
      <c r="M52" s="78"/>
      <c r="N52" s="78"/>
      <c r="O52" s="78"/>
      <c r="P52" s="80" t="s">
        <v>170</v>
      </c>
      <c r="Q52" s="136" t="s">
        <v>174</v>
      </c>
      <c r="R52" s="136"/>
    </row>
    <row r="53" spans="1:18" s="74" customFormat="1" hidden="1">
      <c r="A53" s="93" t="s">
        <v>239</v>
      </c>
      <c r="B53" s="89" t="s">
        <v>100</v>
      </c>
      <c r="C53" s="91"/>
      <c r="D53" s="94" t="s">
        <v>98</v>
      </c>
      <c r="E53" s="154">
        <v>2142</v>
      </c>
      <c r="F53" s="155">
        <v>240256</v>
      </c>
      <c r="G53" s="77"/>
      <c r="H53" s="78">
        <v>31730</v>
      </c>
      <c r="I53" s="78"/>
      <c r="J53" s="78"/>
      <c r="K53" s="78"/>
      <c r="L53" s="78"/>
      <c r="M53" s="78"/>
      <c r="N53" s="78"/>
      <c r="O53" s="78"/>
      <c r="P53" s="80" t="s">
        <v>170</v>
      </c>
      <c r="Q53" s="136" t="s">
        <v>174</v>
      </c>
      <c r="R53" s="136"/>
    </row>
    <row r="54" spans="1:18" s="74" customFormat="1" hidden="1">
      <c r="A54" s="93" t="s">
        <v>240</v>
      </c>
      <c r="B54" s="89" t="s">
        <v>100</v>
      </c>
      <c r="C54" s="91"/>
      <c r="D54" s="91" t="s">
        <v>161</v>
      </c>
      <c r="E54" s="154">
        <v>2276</v>
      </c>
      <c r="F54" s="155">
        <v>240274</v>
      </c>
      <c r="G54" s="77"/>
      <c r="H54" s="78">
        <v>6505</v>
      </c>
      <c r="I54" s="78"/>
      <c r="J54" s="78"/>
      <c r="K54" s="78"/>
      <c r="L54" s="78"/>
      <c r="M54" s="78"/>
      <c r="N54" s="78"/>
      <c r="O54" s="78"/>
      <c r="P54" s="80" t="s">
        <v>170</v>
      </c>
      <c r="Q54" s="136" t="s">
        <v>174</v>
      </c>
      <c r="R54" s="136"/>
    </row>
    <row r="55" spans="1:18" s="74" customFormat="1" hidden="1">
      <c r="A55" s="93" t="s">
        <v>241</v>
      </c>
      <c r="B55" s="89" t="s">
        <v>100</v>
      </c>
      <c r="C55" s="91"/>
      <c r="D55" s="94" t="s">
        <v>98</v>
      </c>
      <c r="E55" s="154">
        <v>2223</v>
      </c>
      <c r="F55" s="155">
        <v>240268</v>
      </c>
      <c r="G55" s="77"/>
      <c r="H55" s="78">
        <v>34200</v>
      </c>
      <c r="I55" s="78"/>
      <c r="J55" s="78"/>
      <c r="K55" s="78"/>
      <c r="L55" s="78"/>
      <c r="M55" s="78"/>
      <c r="N55" s="78"/>
      <c r="O55" s="78"/>
      <c r="P55" s="80" t="s">
        <v>170</v>
      </c>
      <c r="Q55" s="136" t="s">
        <v>174</v>
      </c>
      <c r="R55" s="136"/>
    </row>
    <row r="56" spans="1:18" s="74" customFormat="1" hidden="1">
      <c r="A56" s="93" t="s">
        <v>242</v>
      </c>
      <c r="B56" s="89" t="s">
        <v>178</v>
      </c>
      <c r="C56" s="91" t="s">
        <v>181</v>
      </c>
      <c r="D56" s="94" t="s">
        <v>98</v>
      </c>
      <c r="E56" s="154">
        <v>2333</v>
      </c>
      <c r="F56" s="155">
        <v>240281</v>
      </c>
      <c r="G56" s="77"/>
      <c r="H56" s="78"/>
      <c r="I56" s="78"/>
      <c r="J56" s="78"/>
      <c r="K56" s="78"/>
      <c r="L56" s="78"/>
      <c r="M56" s="78"/>
      <c r="N56" s="78"/>
      <c r="O56" s="78">
        <v>480</v>
      </c>
      <c r="P56" s="80" t="s">
        <v>44</v>
      </c>
      <c r="Q56" s="136" t="s">
        <v>174</v>
      </c>
      <c r="R56" s="136"/>
    </row>
    <row r="57" spans="1:18" s="74" customFormat="1" hidden="1">
      <c r="A57" s="93" t="s">
        <v>243</v>
      </c>
      <c r="B57" s="67" t="s">
        <v>45</v>
      </c>
      <c r="C57" s="68" t="s">
        <v>184</v>
      </c>
      <c r="D57" s="94" t="s">
        <v>98</v>
      </c>
      <c r="E57" s="156">
        <v>2355</v>
      </c>
      <c r="F57" s="157">
        <v>240283</v>
      </c>
      <c r="G57" s="69">
        <v>850</v>
      </c>
      <c r="H57" s="70"/>
      <c r="I57" s="70"/>
      <c r="J57" s="70"/>
      <c r="K57" s="70"/>
      <c r="L57" s="70"/>
      <c r="M57" s="70"/>
      <c r="N57" s="70"/>
      <c r="O57" s="70"/>
      <c r="P57" s="73" t="s">
        <v>54</v>
      </c>
      <c r="Q57" s="136" t="s">
        <v>174</v>
      </c>
      <c r="R57" s="138"/>
    </row>
    <row r="58" spans="1:18" s="74" customFormat="1" hidden="1">
      <c r="A58" s="93" t="s">
        <v>244</v>
      </c>
      <c r="B58" s="67" t="s">
        <v>60</v>
      </c>
      <c r="C58" s="68" t="s">
        <v>189</v>
      </c>
      <c r="D58" s="68" t="s">
        <v>98</v>
      </c>
      <c r="E58" s="156">
        <v>2643</v>
      </c>
      <c r="F58" s="157">
        <v>240301</v>
      </c>
      <c r="G58" s="69"/>
      <c r="H58" s="70"/>
      <c r="I58" s="70"/>
      <c r="J58" s="70"/>
      <c r="K58" s="70"/>
      <c r="L58" s="70"/>
      <c r="M58" s="70"/>
      <c r="N58" s="70">
        <v>159</v>
      </c>
      <c r="O58" s="70"/>
      <c r="P58" s="73" t="s">
        <v>54</v>
      </c>
      <c r="Q58" s="136" t="s">
        <v>174</v>
      </c>
      <c r="R58" s="138"/>
    </row>
    <row r="59" spans="1:18" s="74" customFormat="1" hidden="1">
      <c r="A59" s="93" t="s">
        <v>245</v>
      </c>
      <c r="B59" s="89" t="s">
        <v>100</v>
      </c>
      <c r="C59" s="68" t="s">
        <v>140</v>
      </c>
      <c r="D59" s="68" t="s">
        <v>97</v>
      </c>
      <c r="E59" s="156">
        <v>2390</v>
      </c>
      <c r="F59" s="157">
        <v>240288</v>
      </c>
      <c r="G59" s="69"/>
      <c r="H59" s="70">
        <v>17120</v>
      </c>
      <c r="I59" s="70"/>
      <c r="J59" s="70"/>
      <c r="K59" s="70"/>
      <c r="L59" s="70"/>
      <c r="M59" s="70"/>
      <c r="N59" s="70"/>
      <c r="O59" s="70"/>
      <c r="P59" s="73" t="s">
        <v>170</v>
      </c>
      <c r="Q59" s="136" t="s">
        <v>174</v>
      </c>
      <c r="R59" s="138"/>
    </row>
    <row r="60" spans="1:18" s="74" customFormat="1" hidden="1">
      <c r="A60" s="93" t="s">
        <v>246</v>
      </c>
      <c r="B60" s="89" t="s">
        <v>100</v>
      </c>
      <c r="C60" s="68" t="s">
        <v>156</v>
      </c>
      <c r="D60" s="68" t="s">
        <v>98</v>
      </c>
      <c r="E60" s="156">
        <v>2155</v>
      </c>
      <c r="F60" s="157">
        <v>240259</v>
      </c>
      <c r="G60" s="69"/>
      <c r="H60" s="70">
        <v>99000</v>
      </c>
      <c r="I60" s="70"/>
      <c r="J60" s="70"/>
      <c r="K60" s="70"/>
      <c r="L60" s="70"/>
      <c r="M60" s="70"/>
      <c r="N60" s="70"/>
      <c r="O60" s="70"/>
      <c r="P60" s="73" t="s">
        <v>170</v>
      </c>
      <c r="Q60" s="136" t="s">
        <v>174</v>
      </c>
      <c r="R60" s="138"/>
    </row>
    <row r="61" spans="1:18" s="74" customFormat="1" hidden="1">
      <c r="A61" s="93" t="s">
        <v>247</v>
      </c>
      <c r="B61" s="67" t="s">
        <v>104</v>
      </c>
      <c r="C61" s="68" t="s">
        <v>220</v>
      </c>
      <c r="D61" s="94" t="s">
        <v>98</v>
      </c>
      <c r="E61" s="156">
        <v>2637</v>
      </c>
      <c r="F61" s="157">
        <v>240301</v>
      </c>
      <c r="G61" s="69"/>
      <c r="H61" s="70"/>
      <c r="I61" s="70"/>
      <c r="J61" s="70"/>
      <c r="K61" s="70"/>
      <c r="L61" s="70"/>
      <c r="M61" s="70">
        <v>50</v>
      </c>
      <c r="N61" s="70"/>
      <c r="O61" s="70"/>
      <c r="P61" s="73" t="s">
        <v>54</v>
      </c>
      <c r="Q61" s="136" t="s">
        <v>174</v>
      </c>
      <c r="R61" s="138"/>
    </row>
    <row r="62" spans="1:18" s="74" customFormat="1" hidden="1">
      <c r="A62" s="93" t="s">
        <v>248</v>
      </c>
      <c r="B62" s="67" t="s">
        <v>100</v>
      </c>
      <c r="C62" s="68" t="s">
        <v>139</v>
      </c>
      <c r="D62" s="68" t="s">
        <v>98</v>
      </c>
      <c r="E62" s="156">
        <v>2645</v>
      </c>
      <c r="F62" s="157">
        <v>240301</v>
      </c>
      <c r="G62" s="69"/>
      <c r="H62" s="70">
        <v>4500</v>
      </c>
      <c r="I62" s="70"/>
      <c r="J62" s="70"/>
      <c r="K62" s="70"/>
      <c r="L62" s="70"/>
      <c r="M62" s="70"/>
      <c r="N62" s="70"/>
      <c r="O62" s="70"/>
      <c r="P62" s="73" t="s">
        <v>54</v>
      </c>
      <c r="Q62" s="136" t="s">
        <v>174</v>
      </c>
      <c r="R62" s="138"/>
    </row>
    <row r="63" spans="1:18" s="74" customFormat="1" hidden="1">
      <c r="A63" s="93" t="s">
        <v>249</v>
      </c>
      <c r="B63" s="67" t="s">
        <v>258</v>
      </c>
      <c r="C63" s="68" t="s">
        <v>60</v>
      </c>
      <c r="D63" s="94" t="s">
        <v>98</v>
      </c>
      <c r="E63" s="156">
        <v>2644</v>
      </c>
      <c r="F63" s="157">
        <v>240301</v>
      </c>
      <c r="G63" s="69"/>
      <c r="H63" s="70"/>
      <c r="I63" s="70"/>
      <c r="J63" s="70"/>
      <c r="K63" s="70"/>
      <c r="L63" s="70"/>
      <c r="M63" s="70"/>
      <c r="N63" s="70">
        <v>138</v>
      </c>
      <c r="O63" s="70"/>
      <c r="P63" s="73" t="s">
        <v>54</v>
      </c>
      <c r="Q63" s="136" t="s">
        <v>174</v>
      </c>
      <c r="R63" s="138"/>
    </row>
    <row r="64" spans="1:18" s="74" customFormat="1" hidden="1">
      <c r="A64" s="93" t="s">
        <v>250</v>
      </c>
      <c r="B64" s="67" t="s">
        <v>100</v>
      </c>
      <c r="C64" s="68" t="s">
        <v>202</v>
      </c>
      <c r="D64" s="68" t="s">
        <v>98</v>
      </c>
      <c r="E64" s="156">
        <v>2689</v>
      </c>
      <c r="F64" s="157">
        <v>240308</v>
      </c>
      <c r="G64" s="69"/>
      <c r="H64" s="70">
        <v>3750</v>
      </c>
      <c r="I64" s="70"/>
      <c r="J64" s="70"/>
      <c r="K64" s="70"/>
      <c r="L64" s="70"/>
      <c r="M64" s="70"/>
      <c r="N64" s="70"/>
      <c r="O64" s="70"/>
      <c r="P64" s="73" t="s">
        <v>54</v>
      </c>
      <c r="Q64" s="136" t="s">
        <v>174</v>
      </c>
      <c r="R64" s="138"/>
    </row>
    <row r="65" spans="1:18" s="74" customFormat="1" hidden="1">
      <c r="A65" s="93" t="s">
        <v>251</v>
      </c>
      <c r="B65" s="67" t="s">
        <v>100</v>
      </c>
      <c r="C65" s="68" t="s">
        <v>204</v>
      </c>
      <c r="D65" s="68" t="s">
        <v>98</v>
      </c>
      <c r="E65" s="156">
        <v>2691</v>
      </c>
      <c r="F65" s="157">
        <v>240308</v>
      </c>
      <c r="G65" s="69"/>
      <c r="H65" s="70">
        <v>818.5</v>
      </c>
      <c r="I65" s="70"/>
      <c r="J65" s="70"/>
      <c r="K65" s="70"/>
      <c r="L65" s="70"/>
      <c r="M65" s="70"/>
      <c r="N65" s="70"/>
      <c r="O65" s="70"/>
      <c r="P65" s="73" t="s">
        <v>54</v>
      </c>
      <c r="Q65" s="136" t="s">
        <v>174</v>
      </c>
      <c r="R65" s="138"/>
    </row>
    <row r="66" spans="1:18" s="74" customFormat="1" hidden="1">
      <c r="A66" s="93" t="s">
        <v>252</v>
      </c>
      <c r="B66" s="67" t="s">
        <v>100</v>
      </c>
      <c r="C66" s="68" t="s">
        <v>139</v>
      </c>
      <c r="D66" s="68" t="s">
        <v>98</v>
      </c>
      <c r="E66" s="156">
        <v>2393</v>
      </c>
      <c r="F66" s="157">
        <v>240288</v>
      </c>
      <c r="G66" s="69"/>
      <c r="H66" s="70">
        <v>1825</v>
      </c>
      <c r="I66" s="70"/>
      <c r="J66" s="70"/>
      <c r="K66" s="70"/>
      <c r="L66" s="70"/>
      <c r="M66" s="70"/>
      <c r="N66" s="70"/>
      <c r="O66" s="70"/>
      <c r="P66" s="73" t="s">
        <v>54</v>
      </c>
      <c r="Q66" s="136" t="s">
        <v>174</v>
      </c>
      <c r="R66" s="138"/>
    </row>
    <row r="67" spans="1:18" s="74" customFormat="1" hidden="1">
      <c r="A67" s="93" t="s">
        <v>253</v>
      </c>
      <c r="B67" s="67" t="s">
        <v>100</v>
      </c>
      <c r="C67" s="68" t="s">
        <v>158</v>
      </c>
      <c r="D67" s="68" t="s">
        <v>96</v>
      </c>
      <c r="E67" s="156">
        <v>2588</v>
      </c>
      <c r="F67" s="157">
        <v>240295</v>
      </c>
      <c r="G67" s="69"/>
      <c r="H67" s="70">
        <v>13567.6</v>
      </c>
      <c r="I67" s="70"/>
      <c r="J67" s="70"/>
      <c r="K67" s="70"/>
      <c r="L67" s="70"/>
      <c r="M67" s="70"/>
      <c r="N67" s="70"/>
      <c r="O67" s="70"/>
      <c r="P67" s="73" t="s">
        <v>170</v>
      </c>
      <c r="Q67" s="136" t="s">
        <v>174</v>
      </c>
      <c r="R67" s="138"/>
    </row>
    <row r="68" spans="1:18" s="74" customFormat="1" hidden="1">
      <c r="A68" s="93" t="s">
        <v>254</v>
      </c>
      <c r="B68" s="67" t="s">
        <v>100</v>
      </c>
      <c r="C68" s="68" t="s">
        <v>209</v>
      </c>
      <c r="D68" s="68" t="s">
        <v>98</v>
      </c>
      <c r="E68" s="156">
        <v>2324</v>
      </c>
      <c r="F68" s="157">
        <v>240280</v>
      </c>
      <c r="G68" s="69"/>
      <c r="H68" s="70">
        <v>4429</v>
      </c>
      <c r="I68" s="70"/>
      <c r="J68" s="70"/>
      <c r="K68" s="70"/>
      <c r="L68" s="70"/>
      <c r="M68" s="70"/>
      <c r="N68" s="70"/>
      <c r="O68" s="70"/>
      <c r="P68" s="73" t="s">
        <v>54</v>
      </c>
      <c r="Q68" s="136" t="s">
        <v>174</v>
      </c>
      <c r="R68" s="138"/>
    </row>
    <row r="69" spans="1:18" s="74" customFormat="1" hidden="1">
      <c r="A69" s="93" t="s">
        <v>255</v>
      </c>
      <c r="B69" s="67" t="s">
        <v>100</v>
      </c>
      <c r="C69" s="68" t="s">
        <v>265</v>
      </c>
      <c r="D69" s="68" t="s">
        <v>98</v>
      </c>
      <c r="E69" s="156">
        <v>2672</v>
      </c>
      <c r="F69" s="157">
        <v>240297</v>
      </c>
      <c r="G69" s="69"/>
      <c r="H69" s="70">
        <v>60000</v>
      </c>
      <c r="I69" s="70"/>
      <c r="J69" s="70"/>
      <c r="K69" s="70"/>
      <c r="L69" s="70"/>
      <c r="M69" s="70"/>
      <c r="N69" s="70"/>
      <c r="O69" s="70"/>
      <c r="P69" s="73" t="s">
        <v>170</v>
      </c>
      <c r="Q69" s="136" t="s">
        <v>174</v>
      </c>
      <c r="R69" s="138"/>
    </row>
    <row r="70" spans="1:18" s="74" customFormat="1" hidden="1">
      <c r="A70" s="93" t="s">
        <v>256</v>
      </c>
      <c r="B70" s="197" t="s">
        <v>100</v>
      </c>
      <c r="C70" s="175" t="s">
        <v>212</v>
      </c>
      <c r="D70" s="175" t="s">
        <v>98</v>
      </c>
      <c r="E70" s="156">
        <v>2255</v>
      </c>
      <c r="F70" s="157">
        <v>240273</v>
      </c>
      <c r="G70" s="69"/>
      <c r="H70" s="70">
        <v>19710</v>
      </c>
      <c r="I70" s="70"/>
      <c r="J70" s="70"/>
      <c r="K70" s="70"/>
      <c r="L70" s="70"/>
      <c r="M70" s="70"/>
      <c r="N70" s="70"/>
      <c r="O70" s="70"/>
      <c r="P70" s="73" t="s">
        <v>170</v>
      </c>
      <c r="Q70" s="136" t="s">
        <v>174</v>
      </c>
      <c r="R70" s="138"/>
    </row>
    <row r="71" spans="1:18" s="74" customFormat="1" hidden="1">
      <c r="A71" s="93" t="s">
        <v>257</v>
      </c>
      <c r="B71" s="197" t="s">
        <v>104</v>
      </c>
      <c r="C71" s="175" t="s">
        <v>271</v>
      </c>
      <c r="D71" s="175" t="s">
        <v>98</v>
      </c>
      <c r="E71" s="156">
        <v>2862</v>
      </c>
      <c r="F71" s="157">
        <v>240326</v>
      </c>
      <c r="G71" s="69"/>
      <c r="H71" s="70"/>
      <c r="I71" s="70"/>
      <c r="J71" s="70"/>
      <c r="K71" s="70"/>
      <c r="L71" s="70"/>
      <c r="M71" s="70">
        <v>60</v>
      </c>
      <c r="N71" s="70"/>
      <c r="O71" s="70"/>
      <c r="P71" s="73" t="s">
        <v>30</v>
      </c>
      <c r="Q71" s="138" t="s">
        <v>174</v>
      </c>
      <c r="R71" s="138"/>
    </row>
    <row r="72" spans="1:18" s="74" customFormat="1" hidden="1">
      <c r="A72" s="93" t="s">
        <v>266</v>
      </c>
      <c r="B72" s="197" t="s">
        <v>100</v>
      </c>
      <c r="C72" s="175" t="s">
        <v>138</v>
      </c>
      <c r="D72" s="175" t="s">
        <v>97</v>
      </c>
      <c r="E72" s="156">
        <v>2321</v>
      </c>
      <c r="F72" s="157">
        <v>240280</v>
      </c>
      <c r="G72" s="69"/>
      <c r="H72" s="70">
        <v>13830</v>
      </c>
      <c r="I72" s="70"/>
      <c r="J72" s="70"/>
      <c r="K72" s="70"/>
      <c r="L72" s="70"/>
      <c r="M72" s="70"/>
      <c r="N72" s="70"/>
      <c r="O72" s="70"/>
      <c r="P72" s="73" t="s">
        <v>170</v>
      </c>
      <c r="Q72" s="136" t="s">
        <v>174</v>
      </c>
      <c r="R72" s="138"/>
    </row>
    <row r="73" spans="1:18" s="74" customFormat="1" hidden="1">
      <c r="A73" s="223" t="s">
        <v>272</v>
      </c>
      <c r="B73" s="224" t="s">
        <v>100</v>
      </c>
      <c r="C73" s="225" t="s">
        <v>193</v>
      </c>
      <c r="D73" s="225" t="s">
        <v>191</v>
      </c>
      <c r="E73" s="226">
        <v>2395</v>
      </c>
      <c r="F73" s="227">
        <v>240289</v>
      </c>
      <c r="G73" s="228"/>
      <c r="H73" s="229">
        <v>94180</v>
      </c>
      <c r="I73" s="229"/>
      <c r="J73" s="229"/>
      <c r="K73" s="229"/>
      <c r="L73" s="229"/>
      <c r="M73" s="229"/>
      <c r="N73" s="229"/>
      <c r="O73" s="229"/>
      <c r="P73" s="230" t="s">
        <v>170</v>
      </c>
      <c r="Q73" s="231" t="s">
        <v>174</v>
      </c>
      <c r="R73" s="232"/>
    </row>
    <row r="74" spans="1:18" s="74" customFormat="1" hidden="1">
      <c r="A74" s="93" t="s">
        <v>273</v>
      </c>
      <c r="B74" s="197" t="s">
        <v>274</v>
      </c>
      <c r="C74" s="175" t="s">
        <v>275</v>
      </c>
      <c r="D74" s="175" t="s">
        <v>98</v>
      </c>
      <c r="E74" s="156">
        <v>11</v>
      </c>
      <c r="F74" s="157">
        <v>240336</v>
      </c>
      <c r="G74" s="69">
        <v>7590</v>
      </c>
      <c r="H74" s="70"/>
      <c r="I74" s="70"/>
      <c r="J74" s="70"/>
      <c r="K74" s="70"/>
      <c r="L74" s="70"/>
      <c r="M74" s="70"/>
      <c r="N74" s="70"/>
      <c r="O74" s="70"/>
      <c r="P74" s="73" t="s">
        <v>44</v>
      </c>
      <c r="Q74" s="138" t="s">
        <v>174</v>
      </c>
      <c r="R74" s="138"/>
    </row>
    <row r="75" spans="1:18" s="74" customFormat="1" hidden="1">
      <c r="A75" s="93" t="s">
        <v>283</v>
      </c>
      <c r="B75" s="197" t="s">
        <v>100</v>
      </c>
      <c r="C75" s="175" t="s">
        <v>142</v>
      </c>
      <c r="D75" s="175" t="s">
        <v>98</v>
      </c>
      <c r="E75" s="156">
        <v>2619</v>
      </c>
      <c r="F75" s="157">
        <v>21152</v>
      </c>
      <c r="G75" s="69"/>
      <c r="H75" s="70">
        <v>73509</v>
      </c>
      <c r="I75" s="70"/>
      <c r="J75" s="70"/>
      <c r="K75" s="70"/>
      <c r="L75" s="70"/>
      <c r="M75" s="70"/>
      <c r="N75" s="70"/>
      <c r="O75" s="70"/>
      <c r="P75" s="73" t="s">
        <v>170</v>
      </c>
      <c r="Q75" s="138" t="s">
        <v>174</v>
      </c>
      <c r="R75" s="138"/>
    </row>
    <row r="76" spans="1:18" s="74" customFormat="1" ht="37.5" hidden="1">
      <c r="A76" s="93" t="s">
        <v>284</v>
      </c>
      <c r="B76" s="197" t="s">
        <v>280</v>
      </c>
      <c r="C76" s="175" t="s">
        <v>281</v>
      </c>
      <c r="D76" s="175" t="s">
        <v>98</v>
      </c>
      <c r="E76" s="156">
        <v>15</v>
      </c>
      <c r="F76" s="157">
        <v>240336</v>
      </c>
      <c r="G76" s="69"/>
      <c r="H76" s="70"/>
      <c r="I76" s="70"/>
      <c r="J76" s="70"/>
      <c r="K76" s="70"/>
      <c r="L76" s="70"/>
      <c r="M76" s="70"/>
      <c r="N76" s="70"/>
      <c r="O76" s="70">
        <v>300</v>
      </c>
      <c r="P76" s="73" t="s">
        <v>54</v>
      </c>
      <c r="Q76" s="136" t="s">
        <v>174</v>
      </c>
      <c r="R76" s="138"/>
    </row>
    <row r="77" spans="1:18" s="74" customFormat="1" hidden="1">
      <c r="A77" s="93" t="s">
        <v>285</v>
      </c>
      <c r="B77" s="197" t="s">
        <v>221</v>
      </c>
      <c r="C77" s="175" t="s">
        <v>222</v>
      </c>
      <c r="D77" s="175" t="s">
        <v>98</v>
      </c>
      <c r="E77" s="156">
        <v>85</v>
      </c>
      <c r="F77" s="157">
        <v>240345</v>
      </c>
      <c r="G77" s="69">
        <v>4500</v>
      </c>
      <c r="H77" s="70"/>
      <c r="I77" s="70"/>
      <c r="J77" s="70"/>
      <c r="K77" s="70"/>
      <c r="L77" s="70"/>
      <c r="M77" s="70"/>
      <c r="N77" s="70"/>
      <c r="O77" s="70"/>
      <c r="P77" s="73" t="s">
        <v>30</v>
      </c>
      <c r="Q77" s="136" t="s">
        <v>174</v>
      </c>
      <c r="R77" s="138"/>
    </row>
    <row r="78" spans="1:18" s="74" customFormat="1" hidden="1">
      <c r="A78" s="93" t="s">
        <v>286</v>
      </c>
      <c r="B78" s="197" t="s">
        <v>282</v>
      </c>
      <c r="C78" s="175" t="s">
        <v>364</v>
      </c>
      <c r="D78" s="175" t="s">
        <v>98</v>
      </c>
      <c r="E78" s="156">
        <v>86</v>
      </c>
      <c r="F78" s="157">
        <v>240345</v>
      </c>
      <c r="G78" s="69"/>
      <c r="H78" s="70"/>
      <c r="I78" s="70">
        <v>5783</v>
      </c>
      <c r="J78" s="70"/>
      <c r="K78" s="70"/>
      <c r="L78" s="70"/>
      <c r="M78" s="70"/>
      <c r="N78" s="70"/>
      <c r="O78" s="70"/>
      <c r="P78" s="73" t="s">
        <v>30</v>
      </c>
      <c r="Q78" s="136" t="s">
        <v>174</v>
      </c>
      <c r="R78" s="138"/>
    </row>
    <row r="79" spans="1:18" s="74" customFormat="1" hidden="1">
      <c r="A79" s="93" t="s">
        <v>287</v>
      </c>
      <c r="B79" s="197" t="s">
        <v>279</v>
      </c>
      <c r="C79" s="175" t="s">
        <v>278</v>
      </c>
      <c r="D79" s="94" t="s">
        <v>98</v>
      </c>
      <c r="E79" s="156">
        <v>2829</v>
      </c>
      <c r="F79" s="157">
        <v>240324</v>
      </c>
      <c r="G79" s="69">
        <v>963</v>
      </c>
      <c r="H79" s="218"/>
      <c r="I79" s="218"/>
      <c r="J79" s="218"/>
      <c r="K79" s="218"/>
      <c r="L79" s="218"/>
      <c r="M79" s="218"/>
      <c r="N79" s="218"/>
      <c r="O79" s="218"/>
      <c r="P79" s="193" t="s">
        <v>54</v>
      </c>
      <c r="Q79" s="136" t="s">
        <v>174</v>
      </c>
      <c r="R79" s="138"/>
    </row>
    <row r="80" spans="1:18" s="74" customFormat="1" hidden="1">
      <c r="A80" s="93" t="s">
        <v>288</v>
      </c>
      <c r="B80" s="197" t="s">
        <v>106</v>
      </c>
      <c r="C80" s="175" t="s">
        <v>270</v>
      </c>
      <c r="D80" s="94" t="s">
        <v>98</v>
      </c>
      <c r="E80" s="156">
        <v>2737</v>
      </c>
      <c r="F80" s="157">
        <v>240315</v>
      </c>
      <c r="G80" s="69"/>
      <c r="H80" s="70"/>
      <c r="I80" s="70"/>
      <c r="J80" s="70">
        <v>25900</v>
      </c>
      <c r="K80" s="70"/>
      <c r="L80" s="70"/>
      <c r="M80" s="70"/>
      <c r="N80" s="70"/>
      <c r="O80" s="70"/>
      <c r="P80" s="73" t="s">
        <v>44</v>
      </c>
      <c r="Q80" s="136" t="s">
        <v>174</v>
      </c>
      <c r="R80" s="138"/>
    </row>
    <row r="81" spans="1:18" s="74" customFormat="1" hidden="1">
      <c r="A81" s="93" t="s">
        <v>291</v>
      </c>
      <c r="B81" s="197" t="s">
        <v>106</v>
      </c>
      <c r="C81" s="175" t="s">
        <v>292</v>
      </c>
      <c r="D81" s="175" t="s">
        <v>293</v>
      </c>
      <c r="E81" s="156">
        <v>63</v>
      </c>
      <c r="F81" s="157">
        <v>240343</v>
      </c>
      <c r="G81" s="69"/>
      <c r="H81" s="70"/>
      <c r="I81" s="70"/>
      <c r="J81" s="70">
        <v>44</v>
      </c>
      <c r="K81" s="70"/>
      <c r="L81" s="70"/>
      <c r="M81" s="70"/>
      <c r="N81" s="70"/>
      <c r="O81" s="70"/>
      <c r="P81" s="73" t="s">
        <v>54</v>
      </c>
      <c r="Q81" s="136" t="s">
        <v>174</v>
      </c>
      <c r="R81" s="138"/>
    </row>
    <row r="82" spans="1:18" s="74" customFormat="1" hidden="1">
      <c r="A82" s="93" t="s">
        <v>301</v>
      </c>
      <c r="B82" s="197" t="s">
        <v>99</v>
      </c>
      <c r="C82" s="175" t="s">
        <v>296</v>
      </c>
      <c r="D82" s="175" t="s">
        <v>107</v>
      </c>
      <c r="E82" s="156">
        <v>2370</v>
      </c>
      <c r="F82" s="157">
        <v>240284</v>
      </c>
      <c r="G82" s="69">
        <v>28686</v>
      </c>
      <c r="H82" s="70"/>
      <c r="I82" s="70"/>
      <c r="J82" s="70"/>
      <c r="K82" s="70"/>
      <c r="L82" s="70"/>
      <c r="M82" s="70"/>
      <c r="N82" s="70"/>
      <c r="O82" s="70"/>
      <c r="P82" s="193" t="s">
        <v>30</v>
      </c>
      <c r="Q82" s="136" t="s">
        <v>174</v>
      </c>
      <c r="R82" s="138"/>
    </row>
    <row r="83" spans="1:18" s="74" customFormat="1" ht="37.5" hidden="1">
      <c r="A83" s="93" t="s">
        <v>302</v>
      </c>
      <c r="B83" s="197" t="s">
        <v>258</v>
      </c>
      <c r="C83" s="175" t="s">
        <v>297</v>
      </c>
      <c r="D83" s="175" t="s">
        <v>298</v>
      </c>
      <c r="E83" s="156">
        <v>104</v>
      </c>
      <c r="F83" s="157">
        <v>240347</v>
      </c>
      <c r="G83" s="69"/>
      <c r="H83" s="70"/>
      <c r="I83" s="70"/>
      <c r="J83" s="70"/>
      <c r="K83" s="70"/>
      <c r="L83" s="70"/>
      <c r="M83" s="70"/>
      <c r="N83" s="70"/>
      <c r="O83" s="70">
        <v>1176</v>
      </c>
      <c r="P83" s="198" t="s">
        <v>54</v>
      </c>
      <c r="Q83" s="136" t="s">
        <v>174</v>
      </c>
      <c r="R83" s="138"/>
    </row>
    <row r="84" spans="1:18" s="74" customFormat="1" hidden="1">
      <c r="A84" s="93" t="s">
        <v>303</v>
      </c>
      <c r="B84" s="197" t="s">
        <v>299</v>
      </c>
      <c r="C84" s="175" t="s">
        <v>300</v>
      </c>
      <c r="D84" s="175" t="s">
        <v>98</v>
      </c>
      <c r="E84" s="156">
        <v>107</v>
      </c>
      <c r="F84" s="157">
        <v>240350</v>
      </c>
      <c r="G84" s="69"/>
      <c r="H84" s="70">
        <v>3424</v>
      </c>
      <c r="I84" s="70"/>
      <c r="J84" s="70"/>
      <c r="K84" s="70"/>
      <c r="L84" s="70"/>
      <c r="M84" s="70"/>
      <c r="N84" s="70"/>
      <c r="O84" s="70"/>
      <c r="P84" s="198" t="s">
        <v>54</v>
      </c>
      <c r="Q84" s="136" t="s">
        <v>174</v>
      </c>
      <c r="R84" s="138"/>
    </row>
    <row r="85" spans="1:18" s="74" customFormat="1" hidden="1">
      <c r="A85" s="93" t="s">
        <v>304</v>
      </c>
      <c r="B85" s="197" t="s">
        <v>299</v>
      </c>
      <c r="C85" s="175" t="s">
        <v>306</v>
      </c>
      <c r="D85" s="175" t="s">
        <v>98</v>
      </c>
      <c r="E85" s="220">
        <v>2646</v>
      </c>
      <c r="F85" s="157">
        <v>240301</v>
      </c>
      <c r="G85" s="69"/>
      <c r="H85" s="70">
        <v>3600</v>
      </c>
      <c r="I85" s="70"/>
      <c r="J85" s="70"/>
      <c r="K85" s="70"/>
      <c r="L85" s="70"/>
      <c r="M85" s="70"/>
      <c r="N85" s="70"/>
      <c r="O85" s="70"/>
      <c r="P85" s="198" t="s">
        <v>54</v>
      </c>
      <c r="Q85" s="136" t="s">
        <v>174</v>
      </c>
      <c r="R85" s="138"/>
    </row>
    <row r="86" spans="1:18" s="74" customFormat="1" hidden="1">
      <c r="A86" s="93" t="s">
        <v>305</v>
      </c>
      <c r="B86" s="197" t="s">
        <v>299</v>
      </c>
      <c r="C86" s="175" t="s">
        <v>307</v>
      </c>
      <c r="D86" s="175" t="s">
        <v>98</v>
      </c>
      <c r="E86" s="220">
        <v>2120</v>
      </c>
      <c r="F86" s="157">
        <v>240255</v>
      </c>
      <c r="G86" s="69"/>
      <c r="H86" s="70">
        <v>4000</v>
      </c>
      <c r="I86" s="70"/>
      <c r="J86" s="70"/>
      <c r="K86" s="70"/>
      <c r="L86" s="70"/>
      <c r="M86" s="70"/>
      <c r="N86" s="70"/>
      <c r="O86" s="70"/>
      <c r="P86" s="198" t="s">
        <v>54</v>
      </c>
      <c r="Q86" s="136" t="s">
        <v>174</v>
      </c>
      <c r="R86" s="138"/>
    </row>
    <row r="87" spans="1:18" s="74" customFormat="1" hidden="1">
      <c r="A87" s="93" t="s">
        <v>309</v>
      </c>
      <c r="B87" s="197" t="s">
        <v>299</v>
      </c>
      <c r="C87" s="175" t="s">
        <v>308</v>
      </c>
      <c r="D87" s="175" t="s">
        <v>154</v>
      </c>
      <c r="E87" s="220">
        <v>2378</v>
      </c>
      <c r="F87" s="157">
        <v>240287</v>
      </c>
      <c r="G87" s="69"/>
      <c r="H87" s="70">
        <v>4470</v>
      </c>
      <c r="I87" s="70"/>
      <c r="J87" s="70"/>
      <c r="K87" s="70"/>
      <c r="L87" s="70"/>
      <c r="M87" s="70"/>
      <c r="N87" s="70"/>
      <c r="O87" s="70"/>
      <c r="P87" s="198" t="s">
        <v>54</v>
      </c>
      <c r="Q87" s="136" t="s">
        <v>174</v>
      </c>
      <c r="R87" s="138"/>
    </row>
    <row r="88" spans="1:18" s="74" customFormat="1" hidden="1">
      <c r="A88" s="93" t="s">
        <v>310</v>
      </c>
      <c r="B88" s="197" t="s">
        <v>274</v>
      </c>
      <c r="C88" s="175" t="s">
        <v>363</v>
      </c>
      <c r="D88" s="175" t="s">
        <v>98</v>
      </c>
      <c r="E88" s="156">
        <v>243</v>
      </c>
      <c r="F88" s="157">
        <v>240371</v>
      </c>
      <c r="G88" s="69">
        <v>7590</v>
      </c>
      <c r="H88" s="70"/>
      <c r="I88" s="70"/>
      <c r="J88" s="70"/>
      <c r="K88" s="70"/>
      <c r="L88" s="70"/>
      <c r="M88" s="70"/>
      <c r="N88" s="70"/>
      <c r="O88" s="70"/>
      <c r="P88" s="73" t="s">
        <v>44</v>
      </c>
      <c r="Q88" s="138" t="s">
        <v>174</v>
      </c>
      <c r="R88" s="138"/>
    </row>
    <row r="89" spans="1:18" s="74" customFormat="1" hidden="1">
      <c r="A89" s="93" t="s">
        <v>311</v>
      </c>
      <c r="B89" s="197" t="s">
        <v>106</v>
      </c>
      <c r="C89" s="175" t="s">
        <v>295</v>
      </c>
      <c r="D89" s="175" t="s">
        <v>294</v>
      </c>
      <c r="E89" s="156">
        <v>101</v>
      </c>
      <c r="F89" s="157">
        <v>240347</v>
      </c>
      <c r="G89" s="69"/>
      <c r="H89" s="218"/>
      <c r="I89" s="218"/>
      <c r="J89" s="218">
        <v>18920</v>
      </c>
      <c r="K89" s="218"/>
      <c r="L89" s="218"/>
      <c r="M89" s="218"/>
      <c r="N89" s="218"/>
      <c r="O89" s="218"/>
      <c r="P89" s="198" t="s">
        <v>30</v>
      </c>
      <c r="Q89" s="136" t="s">
        <v>174</v>
      </c>
      <c r="R89" s="138"/>
    </row>
    <row r="90" spans="1:18" s="74" customFormat="1" hidden="1">
      <c r="A90" s="93" t="s">
        <v>333</v>
      </c>
      <c r="B90" s="197" t="s">
        <v>99</v>
      </c>
      <c r="C90" s="175" t="s">
        <v>332</v>
      </c>
      <c r="D90" s="175" t="s">
        <v>98</v>
      </c>
      <c r="E90" s="220">
        <v>125</v>
      </c>
      <c r="F90" s="157">
        <v>240352</v>
      </c>
      <c r="G90" s="69">
        <v>6000</v>
      </c>
      <c r="H90" s="70"/>
      <c r="I90" s="70"/>
      <c r="J90" s="70"/>
      <c r="K90" s="70"/>
      <c r="L90" s="70"/>
      <c r="M90" s="70"/>
      <c r="N90" s="70"/>
      <c r="O90" s="70"/>
      <c r="P90" s="73" t="s">
        <v>44</v>
      </c>
      <c r="Q90" s="136" t="s">
        <v>174</v>
      </c>
      <c r="R90" s="138"/>
    </row>
    <row r="91" spans="1:18" s="74" customFormat="1" hidden="1">
      <c r="A91" s="93" t="s">
        <v>334</v>
      </c>
      <c r="B91" s="197" t="s">
        <v>106</v>
      </c>
      <c r="C91" s="175" t="s">
        <v>338</v>
      </c>
      <c r="D91" s="175" t="s">
        <v>98</v>
      </c>
      <c r="E91" s="220">
        <v>162</v>
      </c>
      <c r="F91" s="157">
        <v>240357</v>
      </c>
      <c r="G91" s="69"/>
      <c r="H91" s="70"/>
      <c r="I91" s="70"/>
      <c r="J91" s="70">
        <v>40489</v>
      </c>
      <c r="K91" s="70"/>
      <c r="L91" s="70"/>
      <c r="M91" s="70"/>
      <c r="N91" s="70"/>
      <c r="O91" s="70"/>
      <c r="P91" s="73" t="s">
        <v>170</v>
      </c>
      <c r="Q91" s="136" t="s">
        <v>174</v>
      </c>
      <c r="R91" s="138"/>
    </row>
    <row r="92" spans="1:18" s="74" customFormat="1" ht="37.5" hidden="1">
      <c r="A92" s="93" t="s">
        <v>336</v>
      </c>
      <c r="B92" s="197" t="s">
        <v>106</v>
      </c>
      <c r="C92" s="175" t="s">
        <v>337</v>
      </c>
      <c r="D92" s="175" t="s">
        <v>98</v>
      </c>
      <c r="E92" s="220">
        <v>120</v>
      </c>
      <c r="F92" s="157">
        <v>240351</v>
      </c>
      <c r="G92" s="69"/>
      <c r="H92" s="70"/>
      <c r="I92" s="70"/>
      <c r="J92" s="70">
        <v>280</v>
      </c>
      <c r="K92" s="70"/>
      <c r="L92" s="70"/>
      <c r="M92" s="70"/>
      <c r="N92" s="70"/>
      <c r="O92" s="70"/>
      <c r="P92" s="198" t="s">
        <v>54</v>
      </c>
      <c r="Q92" s="136" t="s">
        <v>174</v>
      </c>
      <c r="R92" s="138"/>
    </row>
    <row r="93" spans="1:18" s="74" customFormat="1" ht="37.5" hidden="1">
      <c r="A93" s="93" t="s">
        <v>340</v>
      </c>
      <c r="B93" s="197" t="s">
        <v>100</v>
      </c>
      <c r="C93" s="175" t="s">
        <v>339</v>
      </c>
      <c r="D93" s="175" t="s">
        <v>161</v>
      </c>
      <c r="E93" s="220">
        <v>106</v>
      </c>
      <c r="F93" s="157">
        <v>240350</v>
      </c>
      <c r="G93" s="69"/>
      <c r="H93" s="70">
        <v>3300</v>
      </c>
      <c r="I93" s="70"/>
      <c r="J93" s="70"/>
      <c r="K93" s="70"/>
      <c r="L93" s="70"/>
      <c r="M93" s="70"/>
      <c r="N93" s="70"/>
      <c r="O93" s="70"/>
      <c r="P93" s="198" t="s">
        <v>54</v>
      </c>
      <c r="Q93" s="136" t="s">
        <v>174</v>
      </c>
      <c r="R93" s="138"/>
    </row>
    <row r="94" spans="1:18" s="74" customFormat="1" ht="37.5" hidden="1">
      <c r="A94" s="93" t="s">
        <v>341</v>
      </c>
      <c r="B94" s="197" t="s">
        <v>100</v>
      </c>
      <c r="C94" s="175" t="s">
        <v>167</v>
      </c>
      <c r="D94" s="175" t="s">
        <v>168</v>
      </c>
      <c r="E94" s="220">
        <v>2625</v>
      </c>
      <c r="F94" s="157">
        <v>240298</v>
      </c>
      <c r="G94" s="69"/>
      <c r="H94" s="70">
        <v>14980</v>
      </c>
      <c r="I94" s="70"/>
      <c r="J94" s="70"/>
      <c r="K94" s="70"/>
      <c r="L94" s="70"/>
      <c r="M94" s="70"/>
      <c r="N94" s="70"/>
      <c r="O94" s="70"/>
      <c r="P94" s="73" t="s">
        <v>170</v>
      </c>
      <c r="Q94" s="136" t="s">
        <v>174</v>
      </c>
      <c r="R94" s="138"/>
    </row>
    <row r="95" spans="1:18" s="74" customFormat="1" hidden="1">
      <c r="A95" s="93" t="s">
        <v>342</v>
      </c>
      <c r="B95" s="197" t="s">
        <v>100</v>
      </c>
      <c r="C95" s="175" t="s">
        <v>331</v>
      </c>
      <c r="D95" s="175" t="s">
        <v>154</v>
      </c>
      <c r="E95" s="220">
        <v>119</v>
      </c>
      <c r="F95" s="157">
        <v>240351</v>
      </c>
      <c r="G95" s="69"/>
      <c r="H95" s="70">
        <v>3210</v>
      </c>
      <c r="I95" s="70"/>
      <c r="J95" s="70"/>
      <c r="K95" s="70"/>
      <c r="L95" s="70"/>
      <c r="M95" s="70"/>
      <c r="N95" s="70"/>
      <c r="O95" s="70"/>
      <c r="P95" s="73" t="s">
        <v>54</v>
      </c>
      <c r="Q95" s="136" t="s">
        <v>174</v>
      </c>
      <c r="R95" s="138"/>
    </row>
    <row r="96" spans="1:18" s="74" customFormat="1" ht="37.5" hidden="1">
      <c r="A96" s="93" t="s">
        <v>343</v>
      </c>
      <c r="B96" s="197" t="s">
        <v>100</v>
      </c>
      <c r="C96" s="175" t="s">
        <v>268</v>
      </c>
      <c r="D96" s="175" t="s">
        <v>269</v>
      </c>
      <c r="E96" s="220">
        <v>2801</v>
      </c>
      <c r="F96" s="157">
        <v>240292</v>
      </c>
      <c r="G96" s="69"/>
      <c r="H96" s="70">
        <v>51113.9</v>
      </c>
      <c r="I96" s="70"/>
      <c r="J96" s="70"/>
      <c r="K96" s="70"/>
      <c r="L96" s="70"/>
      <c r="M96" s="70"/>
      <c r="N96" s="70"/>
      <c r="O96" s="70"/>
      <c r="P96" s="73" t="s">
        <v>30</v>
      </c>
      <c r="Q96" s="136" t="s">
        <v>174</v>
      </c>
      <c r="R96" s="138"/>
    </row>
    <row r="97" spans="1:18" s="74" customFormat="1" ht="37.5" hidden="1">
      <c r="A97" s="93" t="s">
        <v>344</v>
      </c>
      <c r="B97" s="197" t="s">
        <v>100</v>
      </c>
      <c r="C97" s="175" t="s">
        <v>349</v>
      </c>
      <c r="D97" s="175" t="s">
        <v>269</v>
      </c>
      <c r="E97" s="156">
        <v>16</v>
      </c>
      <c r="F97" s="157">
        <v>240336</v>
      </c>
      <c r="G97" s="69"/>
      <c r="H97" s="70">
        <v>1070</v>
      </c>
      <c r="I97" s="70"/>
      <c r="J97" s="70"/>
      <c r="K97" s="70"/>
      <c r="L97" s="70"/>
      <c r="M97" s="70"/>
      <c r="N97" s="70"/>
      <c r="O97" s="70"/>
      <c r="P97" s="73" t="s">
        <v>54</v>
      </c>
      <c r="Q97" s="136" t="s">
        <v>174</v>
      </c>
      <c r="R97" s="138"/>
    </row>
    <row r="98" spans="1:18" s="74" customFormat="1" hidden="1">
      <c r="A98" s="93" t="s">
        <v>345</v>
      </c>
      <c r="B98" s="197" t="s">
        <v>104</v>
      </c>
      <c r="C98" s="175" t="s">
        <v>365</v>
      </c>
      <c r="D98" s="175" t="s">
        <v>98</v>
      </c>
      <c r="E98" s="156">
        <v>176</v>
      </c>
      <c r="F98" s="157">
        <v>240359</v>
      </c>
      <c r="G98" s="69"/>
      <c r="H98" s="70"/>
      <c r="I98" s="70"/>
      <c r="J98" s="70"/>
      <c r="K98" s="70"/>
      <c r="L98" s="70"/>
      <c r="M98" s="70">
        <v>50</v>
      </c>
      <c r="N98" s="70"/>
      <c r="O98" s="70"/>
      <c r="P98" s="73" t="s">
        <v>30</v>
      </c>
      <c r="Q98" s="136" t="s">
        <v>174</v>
      </c>
      <c r="R98" s="138"/>
    </row>
    <row r="99" spans="1:18" s="74" customFormat="1" hidden="1">
      <c r="A99" s="93" t="s">
        <v>348</v>
      </c>
      <c r="B99" s="197" t="s">
        <v>104</v>
      </c>
      <c r="C99" s="175" t="s">
        <v>356</v>
      </c>
      <c r="D99" s="175" t="s">
        <v>98</v>
      </c>
      <c r="E99" s="156">
        <v>352</v>
      </c>
      <c r="F99" s="157">
        <v>240393</v>
      </c>
      <c r="G99" s="69"/>
      <c r="H99" s="70"/>
      <c r="I99" s="70"/>
      <c r="J99" s="70"/>
      <c r="K99" s="70"/>
      <c r="L99" s="70"/>
      <c r="M99" s="70">
        <v>50</v>
      </c>
      <c r="N99" s="70"/>
      <c r="O99" s="70"/>
      <c r="P99" s="73" t="s">
        <v>30</v>
      </c>
      <c r="Q99" s="136" t="s">
        <v>174</v>
      </c>
      <c r="R99" s="138"/>
    </row>
    <row r="100" spans="1:18" s="74" customFormat="1" hidden="1">
      <c r="A100" s="93" t="s">
        <v>357</v>
      </c>
      <c r="B100" s="197" t="s">
        <v>106</v>
      </c>
      <c r="C100" s="175" t="s">
        <v>276</v>
      </c>
      <c r="D100" s="175" t="s">
        <v>98</v>
      </c>
      <c r="E100" s="156">
        <v>31</v>
      </c>
      <c r="F100" s="157">
        <v>240338</v>
      </c>
      <c r="G100" s="69"/>
      <c r="H100" s="70"/>
      <c r="I100" s="70"/>
      <c r="J100" s="70">
        <v>5243</v>
      </c>
      <c r="K100" s="70"/>
      <c r="L100" s="70"/>
      <c r="M100" s="70"/>
      <c r="N100" s="70"/>
      <c r="O100" s="70"/>
      <c r="P100" s="73" t="s">
        <v>277</v>
      </c>
      <c r="Q100" s="136" t="s">
        <v>174</v>
      </c>
      <c r="R100" s="138"/>
    </row>
    <row r="101" spans="1:18" s="74" customFormat="1" hidden="1">
      <c r="A101" s="93" t="s">
        <v>358</v>
      </c>
      <c r="B101" s="197" t="s">
        <v>106</v>
      </c>
      <c r="C101" s="175" t="s">
        <v>387</v>
      </c>
      <c r="D101" s="175" t="s">
        <v>98</v>
      </c>
      <c r="E101" s="156">
        <v>116</v>
      </c>
      <c r="F101" s="157">
        <v>240350</v>
      </c>
      <c r="G101" s="69"/>
      <c r="H101" s="70"/>
      <c r="I101" s="70"/>
      <c r="J101" s="70">
        <v>7372.4</v>
      </c>
      <c r="K101" s="70"/>
      <c r="L101" s="70"/>
      <c r="M101" s="70"/>
      <c r="N101" s="70"/>
      <c r="O101" s="70"/>
      <c r="P101" s="73" t="s">
        <v>170</v>
      </c>
      <c r="Q101" s="138" t="s">
        <v>174</v>
      </c>
      <c r="R101" s="138"/>
    </row>
    <row r="102" spans="1:18" s="74" customFormat="1" hidden="1">
      <c r="A102" s="93" t="s">
        <v>373</v>
      </c>
      <c r="B102" s="197" t="s">
        <v>221</v>
      </c>
      <c r="C102" s="175" t="s">
        <v>366</v>
      </c>
      <c r="D102" s="175" t="s">
        <v>98</v>
      </c>
      <c r="E102" s="156">
        <v>270</v>
      </c>
      <c r="F102" s="157">
        <v>240373</v>
      </c>
      <c r="G102" s="69">
        <v>4500</v>
      </c>
      <c r="H102" s="70"/>
      <c r="I102" s="70"/>
      <c r="J102" s="70"/>
      <c r="K102" s="70"/>
      <c r="L102" s="70"/>
      <c r="M102" s="70"/>
      <c r="N102" s="70"/>
      <c r="O102" s="70"/>
      <c r="P102" s="73" t="s">
        <v>30</v>
      </c>
      <c r="Q102" s="138" t="s">
        <v>174</v>
      </c>
      <c r="R102" s="138"/>
    </row>
    <row r="103" spans="1:18" s="74" customFormat="1" hidden="1">
      <c r="A103" s="93" t="s">
        <v>374</v>
      </c>
      <c r="B103" s="197" t="s">
        <v>223</v>
      </c>
      <c r="C103" s="175" t="s">
        <v>367</v>
      </c>
      <c r="D103" s="175" t="s">
        <v>98</v>
      </c>
      <c r="E103" s="156">
        <v>271</v>
      </c>
      <c r="F103" s="157">
        <v>240373</v>
      </c>
      <c r="G103" s="69"/>
      <c r="H103" s="70"/>
      <c r="I103" s="70">
        <v>29758</v>
      </c>
      <c r="J103" s="70"/>
      <c r="K103" s="70"/>
      <c r="L103" s="70"/>
      <c r="M103" s="70"/>
      <c r="N103" s="70"/>
      <c r="O103" s="70"/>
      <c r="P103" s="73" t="s">
        <v>30</v>
      </c>
      <c r="Q103" s="138" t="s">
        <v>174</v>
      </c>
      <c r="R103" s="138"/>
    </row>
    <row r="104" spans="1:18" s="74" customFormat="1" hidden="1">
      <c r="A104" s="93" t="s">
        <v>375</v>
      </c>
      <c r="B104" s="197" t="s">
        <v>60</v>
      </c>
      <c r="C104" s="175" t="s">
        <v>385</v>
      </c>
      <c r="D104" s="175" t="s">
        <v>98</v>
      </c>
      <c r="E104" s="156">
        <v>250</v>
      </c>
      <c r="F104" s="157">
        <v>240371</v>
      </c>
      <c r="G104" s="69"/>
      <c r="H104" s="70"/>
      <c r="I104" s="70"/>
      <c r="J104" s="70"/>
      <c r="K104" s="70"/>
      <c r="L104" s="70"/>
      <c r="M104" s="70"/>
      <c r="N104" s="70"/>
      <c r="O104" s="70">
        <v>1016</v>
      </c>
      <c r="P104" s="73" t="s">
        <v>54</v>
      </c>
      <c r="Q104" s="138" t="s">
        <v>174</v>
      </c>
      <c r="R104" s="138"/>
    </row>
    <row r="105" spans="1:18" s="74" customFormat="1" ht="37.5" hidden="1">
      <c r="A105" s="93" t="s">
        <v>376</v>
      </c>
      <c r="B105" s="197" t="s">
        <v>100</v>
      </c>
      <c r="C105" s="175" t="s">
        <v>386</v>
      </c>
      <c r="D105" s="175" t="s">
        <v>269</v>
      </c>
      <c r="E105" s="156">
        <v>344</v>
      </c>
      <c r="F105" s="157">
        <v>240385</v>
      </c>
      <c r="G105" s="69"/>
      <c r="H105" s="70"/>
      <c r="I105" s="70"/>
      <c r="J105" s="70"/>
      <c r="K105" s="70"/>
      <c r="L105" s="70"/>
      <c r="M105" s="70"/>
      <c r="N105" s="70"/>
      <c r="O105" s="70">
        <v>1434</v>
      </c>
      <c r="P105" s="73" t="s">
        <v>54</v>
      </c>
      <c r="Q105" s="138" t="s">
        <v>174</v>
      </c>
      <c r="R105" s="138"/>
    </row>
    <row r="106" spans="1:18" s="74" customFormat="1" hidden="1">
      <c r="A106" s="93" t="s">
        <v>377</v>
      </c>
      <c r="B106" s="197" t="s">
        <v>99</v>
      </c>
      <c r="C106" s="175" t="s">
        <v>368</v>
      </c>
      <c r="D106" s="175" t="s">
        <v>98</v>
      </c>
      <c r="E106" s="156">
        <v>368</v>
      </c>
      <c r="F106" s="157">
        <v>240395</v>
      </c>
      <c r="G106" s="69">
        <v>7590</v>
      </c>
      <c r="H106" s="70"/>
      <c r="I106" s="70"/>
      <c r="J106" s="70"/>
      <c r="K106" s="70"/>
      <c r="L106" s="70"/>
      <c r="M106" s="70"/>
      <c r="N106" s="70"/>
      <c r="O106" s="70"/>
      <c r="P106" s="73" t="s">
        <v>44</v>
      </c>
      <c r="Q106" s="138" t="s">
        <v>174</v>
      </c>
      <c r="R106" s="138"/>
    </row>
    <row r="107" spans="1:18" s="74" customFormat="1" hidden="1">
      <c r="A107" s="93" t="s">
        <v>378</v>
      </c>
      <c r="B107" s="197" t="s">
        <v>221</v>
      </c>
      <c r="C107" s="175" t="s">
        <v>369</v>
      </c>
      <c r="D107" s="175" t="s">
        <v>98</v>
      </c>
      <c r="E107" s="156">
        <v>449</v>
      </c>
      <c r="F107" s="157">
        <v>240399</v>
      </c>
      <c r="G107" s="69">
        <v>4500</v>
      </c>
      <c r="H107" s="70"/>
      <c r="I107" s="70"/>
      <c r="J107" s="70"/>
      <c r="K107" s="70"/>
      <c r="L107" s="70"/>
      <c r="M107" s="70"/>
      <c r="N107" s="70"/>
      <c r="O107" s="70"/>
      <c r="P107" s="73" t="s">
        <v>30</v>
      </c>
      <c r="Q107" s="138" t="s">
        <v>174</v>
      </c>
      <c r="R107" s="138"/>
    </row>
    <row r="108" spans="1:18" s="74" customFormat="1" hidden="1">
      <c r="A108" s="93" t="s">
        <v>379</v>
      </c>
      <c r="B108" s="197" t="s">
        <v>223</v>
      </c>
      <c r="C108" s="175" t="s">
        <v>370</v>
      </c>
      <c r="D108" s="175" t="s">
        <v>98</v>
      </c>
      <c r="E108" s="156">
        <v>451</v>
      </c>
      <c r="F108" s="157">
        <v>240399</v>
      </c>
      <c r="G108" s="69"/>
      <c r="H108" s="70"/>
      <c r="I108" s="70">
        <v>23111</v>
      </c>
      <c r="J108" s="70"/>
      <c r="K108" s="70"/>
      <c r="L108" s="70"/>
      <c r="M108" s="70"/>
      <c r="N108" s="70"/>
      <c r="O108" s="70"/>
      <c r="P108" s="73" t="s">
        <v>30</v>
      </c>
      <c r="Q108" s="138" t="s">
        <v>174</v>
      </c>
      <c r="R108" s="138"/>
    </row>
    <row r="109" spans="1:18" s="74" customFormat="1" hidden="1">
      <c r="A109" s="93" t="s">
        <v>380</v>
      </c>
      <c r="B109" s="197" t="s">
        <v>371</v>
      </c>
      <c r="C109" s="175" t="s">
        <v>371</v>
      </c>
      <c r="D109" s="175" t="s">
        <v>98</v>
      </c>
      <c r="E109" s="156">
        <v>44</v>
      </c>
      <c r="F109" s="157">
        <v>240339</v>
      </c>
      <c r="G109" s="69">
        <v>9844</v>
      </c>
      <c r="H109" s="70"/>
      <c r="I109" s="70"/>
      <c r="J109" s="70"/>
      <c r="K109" s="70"/>
      <c r="L109" s="70"/>
      <c r="M109" s="70"/>
      <c r="N109" s="70"/>
      <c r="O109" s="70"/>
      <c r="P109" s="73" t="s">
        <v>44</v>
      </c>
      <c r="Q109" s="138" t="s">
        <v>174</v>
      </c>
      <c r="R109" s="138"/>
    </row>
    <row r="110" spans="1:18" s="74" customFormat="1" hidden="1">
      <c r="A110" s="93" t="s">
        <v>381</v>
      </c>
      <c r="B110" s="197" t="s">
        <v>384</v>
      </c>
      <c r="C110" s="175" t="s">
        <v>372</v>
      </c>
      <c r="D110" s="175" t="s">
        <v>98</v>
      </c>
      <c r="E110" s="156">
        <v>392</v>
      </c>
      <c r="F110" s="157">
        <v>240392</v>
      </c>
      <c r="G110" s="69"/>
      <c r="H110" s="70"/>
      <c r="I110" s="70"/>
      <c r="J110" s="70"/>
      <c r="K110" s="70"/>
      <c r="L110" s="70">
        <v>3756</v>
      </c>
      <c r="M110" s="70"/>
      <c r="N110" s="70"/>
      <c r="O110" s="70"/>
      <c r="P110" s="73" t="s">
        <v>54</v>
      </c>
      <c r="Q110" s="138" t="s">
        <v>174</v>
      </c>
      <c r="R110" s="138"/>
    </row>
    <row r="111" spans="1:18" s="74" customFormat="1" hidden="1">
      <c r="A111" s="93" t="s">
        <v>382</v>
      </c>
      <c r="B111" s="197" t="s">
        <v>100</v>
      </c>
      <c r="C111" s="175" t="s">
        <v>388</v>
      </c>
      <c r="D111" s="175" t="s">
        <v>97</v>
      </c>
      <c r="E111" s="156">
        <v>415</v>
      </c>
      <c r="F111" s="157">
        <v>240393</v>
      </c>
      <c r="G111" s="69"/>
      <c r="H111" s="70">
        <v>6280.9</v>
      </c>
      <c r="I111" s="70"/>
      <c r="J111" s="70"/>
      <c r="K111" s="70"/>
      <c r="L111" s="70"/>
      <c r="M111" s="70"/>
      <c r="N111" s="70"/>
      <c r="O111" s="70"/>
      <c r="P111" s="73" t="s">
        <v>170</v>
      </c>
      <c r="Q111" s="138" t="s">
        <v>174</v>
      </c>
      <c r="R111" s="138"/>
    </row>
    <row r="112" spans="1:18" s="74" customFormat="1" hidden="1">
      <c r="A112" s="93" t="s">
        <v>383</v>
      </c>
      <c r="B112" s="197" t="s">
        <v>100</v>
      </c>
      <c r="C112" s="175" t="s">
        <v>388</v>
      </c>
      <c r="D112" s="175" t="s">
        <v>97</v>
      </c>
      <c r="E112" s="156">
        <v>416</v>
      </c>
      <c r="F112" s="157">
        <v>240393</v>
      </c>
      <c r="G112" s="69"/>
      <c r="H112" s="70">
        <v>8292.5</v>
      </c>
      <c r="I112" s="70"/>
      <c r="J112" s="70"/>
      <c r="K112" s="70"/>
      <c r="L112" s="70"/>
      <c r="M112" s="70"/>
      <c r="N112" s="70"/>
      <c r="O112" s="70"/>
      <c r="P112" s="73" t="s">
        <v>170</v>
      </c>
      <c r="Q112" s="138" t="s">
        <v>174</v>
      </c>
      <c r="R112" s="138"/>
    </row>
    <row r="113" spans="1:18" s="74" customFormat="1" hidden="1">
      <c r="A113" s="67" t="s">
        <v>405</v>
      </c>
      <c r="B113" s="197" t="s">
        <v>406</v>
      </c>
      <c r="C113" s="175" t="s">
        <v>407</v>
      </c>
      <c r="D113" s="175" t="s">
        <v>98</v>
      </c>
      <c r="E113" s="156">
        <v>561</v>
      </c>
      <c r="F113" s="157">
        <v>240415</v>
      </c>
      <c r="G113" s="69"/>
      <c r="H113" s="70"/>
      <c r="I113" s="70"/>
      <c r="J113" s="70"/>
      <c r="K113" s="70"/>
      <c r="L113" s="70"/>
      <c r="M113" s="70">
        <v>60</v>
      </c>
      <c r="N113" s="70"/>
      <c r="O113" s="70"/>
      <c r="P113" s="73" t="s">
        <v>30</v>
      </c>
      <c r="Q113" s="138" t="s">
        <v>174</v>
      </c>
      <c r="R113" s="138"/>
    </row>
    <row r="114" spans="1:18" s="74" customFormat="1" ht="37.5" hidden="1">
      <c r="A114" s="67" t="s">
        <v>408</v>
      </c>
      <c r="B114" s="197" t="s">
        <v>100</v>
      </c>
      <c r="C114" s="175" t="s">
        <v>362</v>
      </c>
      <c r="D114" s="175" t="s">
        <v>98</v>
      </c>
      <c r="E114" s="156">
        <v>455</v>
      </c>
      <c r="F114" s="157">
        <v>240399</v>
      </c>
      <c r="G114" s="69"/>
      <c r="H114" s="70">
        <v>2675</v>
      </c>
      <c r="I114" s="70"/>
      <c r="J114" s="70"/>
      <c r="K114" s="70"/>
      <c r="L114" s="70"/>
      <c r="M114" s="70"/>
      <c r="N114" s="70"/>
      <c r="O114" s="70"/>
      <c r="P114" s="73" t="s">
        <v>54</v>
      </c>
      <c r="Q114" s="138" t="s">
        <v>174</v>
      </c>
      <c r="R114" s="138"/>
    </row>
    <row r="115" spans="1:18" s="74" customFormat="1" hidden="1">
      <c r="A115" s="244" t="s">
        <v>409</v>
      </c>
      <c r="B115" s="224" t="s">
        <v>100</v>
      </c>
      <c r="C115" s="225" t="s">
        <v>410</v>
      </c>
      <c r="D115" s="225" t="s">
        <v>98</v>
      </c>
      <c r="E115" s="226">
        <v>395</v>
      </c>
      <c r="F115" s="227">
        <v>240392</v>
      </c>
      <c r="G115" s="228"/>
      <c r="H115" s="229">
        <v>2465</v>
      </c>
      <c r="I115" s="229"/>
      <c r="J115" s="229"/>
      <c r="K115" s="229"/>
      <c r="L115" s="229"/>
      <c r="M115" s="229"/>
      <c r="N115" s="229"/>
      <c r="O115" s="229"/>
      <c r="P115" s="230" t="s">
        <v>54</v>
      </c>
      <c r="Q115" s="232" t="s">
        <v>174</v>
      </c>
      <c r="R115" s="232"/>
    </row>
    <row r="116" spans="1:18" s="74" customFormat="1" hidden="1">
      <c r="A116" s="67" t="s">
        <v>411</v>
      </c>
      <c r="B116" s="197" t="s">
        <v>99</v>
      </c>
      <c r="C116" s="175" t="s">
        <v>412</v>
      </c>
      <c r="D116" s="175" t="s">
        <v>98</v>
      </c>
      <c r="E116" s="156">
        <v>636</v>
      </c>
      <c r="F116" s="157">
        <v>240423</v>
      </c>
      <c r="G116" s="69">
        <v>7590</v>
      </c>
      <c r="H116" s="70"/>
      <c r="I116" s="70"/>
      <c r="J116" s="70"/>
      <c r="K116" s="70"/>
      <c r="L116" s="70"/>
      <c r="M116" s="70"/>
      <c r="N116" s="70"/>
      <c r="O116" s="70"/>
      <c r="P116" s="73" t="s">
        <v>44</v>
      </c>
      <c r="Q116" s="138" t="s">
        <v>174</v>
      </c>
      <c r="R116" s="138"/>
    </row>
    <row r="117" spans="1:18" s="74" customFormat="1" hidden="1">
      <c r="A117" s="67" t="s">
        <v>414</v>
      </c>
      <c r="B117" s="197" t="s">
        <v>100</v>
      </c>
      <c r="C117" s="175" t="s">
        <v>415</v>
      </c>
      <c r="D117" s="175" t="s">
        <v>347</v>
      </c>
      <c r="E117" s="156">
        <v>483</v>
      </c>
      <c r="F117" s="157">
        <v>240406</v>
      </c>
      <c r="G117" s="69"/>
      <c r="H117" s="70">
        <v>2000</v>
      </c>
      <c r="I117" s="70"/>
      <c r="J117" s="70"/>
      <c r="K117" s="70"/>
      <c r="L117" s="70"/>
      <c r="M117" s="70"/>
      <c r="N117" s="70"/>
      <c r="O117" s="70"/>
      <c r="P117" s="73" t="s">
        <v>54</v>
      </c>
      <c r="Q117" s="138" t="s">
        <v>174</v>
      </c>
      <c r="R117" s="138"/>
    </row>
    <row r="118" spans="1:18" s="74" customFormat="1" ht="37.5" hidden="1">
      <c r="A118" s="67" t="s">
        <v>416</v>
      </c>
      <c r="B118" s="197" t="s">
        <v>221</v>
      </c>
      <c r="C118" s="175" t="s">
        <v>418</v>
      </c>
      <c r="D118" s="175" t="s">
        <v>98</v>
      </c>
      <c r="E118" s="156" t="s">
        <v>443</v>
      </c>
      <c r="F118" s="157">
        <v>240429</v>
      </c>
      <c r="G118" s="69"/>
      <c r="H118" s="70"/>
      <c r="I118" s="70">
        <v>19193.5</v>
      </c>
      <c r="J118" s="70"/>
      <c r="K118" s="70"/>
      <c r="L118" s="70"/>
      <c r="M118" s="70"/>
      <c r="N118" s="70"/>
      <c r="O118" s="70"/>
      <c r="P118" s="73" t="s">
        <v>30</v>
      </c>
      <c r="Q118" s="138" t="s">
        <v>174</v>
      </c>
      <c r="R118" s="138"/>
    </row>
    <row r="119" spans="1:18" s="74" customFormat="1" hidden="1">
      <c r="A119" s="67" t="s">
        <v>417</v>
      </c>
      <c r="B119" s="197" t="s">
        <v>223</v>
      </c>
      <c r="C119" s="175" t="s">
        <v>418</v>
      </c>
      <c r="D119" s="175" t="s">
        <v>98</v>
      </c>
      <c r="E119" s="156">
        <v>674</v>
      </c>
      <c r="F119" s="157">
        <v>240429</v>
      </c>
      <c r="G119" s="69">
        <v>4500</v>
      </c>
      <c r="H119" s="70"/>
      <c r="I119" s="70"/>
      <c r="J119" s="70"/>
      <c r="K119" s="70"/>
      <c r="L119" s="70"/>
      <c r="M119" s="70"/>
      <c r="N119" s="70"/>
      <c r="O119" s="70"/>
      <c r="P119" s="73" t="s">
        <v>30</v>
      </c>
      <c r="Q119" s="138" t="s">
        <v>174</v>
      </c>
      <c r="R119" s="138"/>
    </row>
    <row r="120" spans="1:18" s="74" customFormat="1" ht="75" hidden="1">
      <c r="A120" s="67" t="s">
        <v>419</v>
      </c>
      <c r="B120" s="197" t="s">
        <v>100</v>
      </c>
      <c r="C120" s="175" t="s">
        <v>420</v>
      </c>
      <c r="D120" s="175" t="s">
        <v>154</v>
      </c>
      <c r="E120" s="156">
        <v>651</v>
      </c>
      <c r="F120" s="157">
        <v>240424</v>
      </c>
      <c r="G120" s="69"/>
      <c r="H120" s="70">
        <v>7930</v>
      </c>
      <c r="I120" s="70"/>
      <c r="J120" s="70"/>
      <c r="K120" s="70"/>
      <c r="L120" s="70"/>
      <c r="M120" s="70"/>
      <c r="N120" s="70"/>
      <c r="O120" s="70"/>
      <c r="P120" s="73" t="s">
        <v>170</v>
      </c>
      <c r="Q120" s="138" t="s">
        <v>174</v>
      </c>
      <c r="R120" s="138"/>
    </row>
    <row r="121" spans="1:18" s="74" customFormat="1" ht="37.5" hidden="1">
      <c r="A121" s="67" t="s">
        <v>421</v>
      </c>
      <c r="B121" s="197" t="s">
        <v>100</v>
      </c>
      <c r="C121" s="175" t="s">
        <v>361</v>
      </c>
      <c r="D121" s="175" t="s">
        <v>359</v>
      </c>
      <c r="E121" s="156">
        <v>426</v>
      </c>
      <c r="F121" s="157">
        <v>240395</v>
      </c>
      <c r="G121" s="69"/>
      <c r="H121" s="70">
        <v>1709</v>
      </c>
      <c r="I121" s="70"/>
      <c r="J121" s="70"/>
      <c r="K121" s="70"/>
      <c r="L121" s="70"/>
      <c r="M121" s="70"/>
      <c r="N121" s="70"/>
      <c r="O121" s="70"/>
      <c r="P121" s="73" t="s">
        <v>54</v>
      </c>
      <c r="Q121" s="138" t="s">
        <v>174</v>
      </c>
      <c r="R121" s="138"/>
    </row>
    <row r="122" spans="1:18" s="74" customFormat="1" hidden="1">
      <c r="A122" s="67" t="s">
        <v>422</v>
      </c>
      <c r="B122" s="197" t="s">
        <v>258</v>
      </c>
      <c r="C122" s="175" t="s">
        <v>423</v>
      </c>
      <c r="D122" s="175" t="s">
        <v>98</v>
      </c>
      <c r="E122" s="156">
        <v>719</v>
      </c>
      <c r="F122" s="157">
        <v>240438</v>
      </c>
      <c r="G122" s="69"/>
      <c r="H122" s="70"/>
      <c r="I122" s="70"/>
      <c r="J122" s="70"/>
      <c r="K122" s="70"/>
      <c r="L122" s="70"/>
      <c r="M122" s="70"/>
      <c r="N122" s="70"/>
      <c r="O122" s="70">
        <v>1274</v>
      </c>
      <c r="P122" s="73" t="s">
        <v>54</v>
      </c>
      <c r="Q122" s="138" t="s">
        <v>174</v>
      </c>
      <c r="R122" s="138"/>
    </row>
    <row r="123" spans="1:18" s="74" customFormat="1" hidden="1">
      <c r="A123" s="67" t="s">
        <v>424</v>
      </c>
      <c r="B123" s="197" t="s">
        <v>430</v>
      </c>
      <c r="C123" s="175" t="s">
        <v>431</v>
      </c>
      <c r="D123" s="175" t="s">
        <v>98</v>
      </c>
      <c r="E123" s="156">
        <v>648</v>
      </c>
      <c r="F123" s="157">
        <v>240424</v>
      </c>
      <c r="G123" s="69">
        <v>150</v>
      </c>
      <c r="H123" s="70"/>
      <c r="I123" s="70"/>
      <c r="J123" s="70"/>
      <c r="K123" s="70"/>
      <c r="L123" s="70"/>
      <c r="M123" s="70"/>
      <c r="N123" s="70"/>
      <c r="O123" s="70"/>
      <c r="P123" s="73" t="s">
        <v>44</v>
      </c>
      <c r="Q123" s="138" t="s">
        <v>174</v>
      </c>
      <c r="R123" s="138"/>
    </row>
    <row r="124" spans="1:18" s="74" customFormat="1" ht="37.5" hidden="1">
      <c r="A124" s="67" t="s">
        <v>427</v>
      </c>
      <c r="B124" s="197" t="s">
        <v>100</v>
      </c>
      <c r="C124" s="175" t="s">
        <v>445</v>
      </c>
      <c r="D124" s="175" t="s">
        <v>154</v>
      </c>
      <c r="E124" s="156">
        <v>239</v>
      </c>
      <c r="F124" s="157">
        <v>240368</v>
      </c>
      <c r="G124" s="69"/>
      <c r="H124" s="70">
        <v>2480</v>
      </c>
      <c r="I124" s="70"/>
      <c r="J124" s="70"/>
      <c r="K124" s="70"/>
      <c r="L124" s="70"/>
      <c r="M124" s="70"/>
      <c r="N124" s="70"/>
      <c r="O124" s="70"/>
      <c r="P124" s="73" t="s">
        <v>54</v>
      </c>
      <c r="Q124" s="138" t="s">
        <v>174</v>
      </c>
      <c r="R124" s="138"/>
    </row>
    <row r="125" spans="1:18" s="429" customFormat="1" ht="37.5" hidden="1">
      <c r="A125" s="244" t="s">
        <v>429</v>
      </c>
      <c r="B125" s="224" t="s">
        <v>100</v>
      </c>
      <c r="C125" s="225" t="s">
        <v>446</v>
      </c>
      <c r="D125" s="225" t="s">
        <v>352</v>
      </c>
      <c r="E125" s="226">
        <v>335</v>
      </c>
      <c r="F125" s="227">
        <v>240382</v>
      </c>
      <c r="G125" s="228"/>
      <c r="H125" s="229">
        <v>4380</v>
      </c>
      <c r="I125" s="229"/>
      <c r="J125" s="229"/>
      <c r="K125" s="229"/>
      <c r="L125" s="229"/>
      <c r="M125" s="229"/>
      <c r="N125" s="229"/>
      <c r="O125" s="229"/>
      <c r="P125" s="230" t="s">
        <v>54</v>
      </c>
      <c r="Q125" s="232" t="s">
        <v>174</v>
      </c>
      <c r="R125" s="232"/>
    </row>
    <row r="126" spans="1:18" s="74" customFormat="1" ht="37.5" hidden="1">
      <c r="A126" s="67" t="s">
        <v>432</v>
      </c>
      <c r="B126" s="197" t="s">
        <v>100</v>
      </c>
      <c r="C126" s="175" t="s">
        <v>425</v>
      </c>
      <c r="D126" s="175" t="s">
        <v>359</v>
      </c>
      <c r="E126" s="156">
        <v>661</v>
      </c>
      <c r="F126" s="157">
        <v>240424</v>
      </c>
      <c r="G126" s="69"/>
      <c r="H126" s="70">
        <v>1690</v>
      </c>
      <c r="I126" s="70"/>
      <c r="J126" s="70"/>
      <c r="K126" s="70"/>
      <c r="L126" s="70"/>
      <c r="M126" s="70"/>
      <c r="N126" s="70"/>
      <c r="O126" s="70"/>
      <c r="P126" s="73" t="s">
        <v>54</v>
      </c>
      <c r="Q126" s="138" t="s">
        <v>174</v>
      </c>
      <c r="R126" s="138"/>
    </row>
    <row r="127" spans="1:18" s="74" customFormat="1" ht="37.5" hidden="1">
      <c r="A127" s="67" t="s">
        <v>434</v>
      </c>
      <c r="B127" s="197" t="s">
        <v>100</v>
      </c>
      <c r="C127" s="175" t="s">
        <v>433</v>
      </c>
      <c r="D127" s="175" t="s">
        <v>98</v>
      </c>
      <c r="E127" s="156">
        <v>611</v>
      </c>
      <c r="F127" s="157">
        <v>240421</v>
      </c>
      <c r="G127" s="69"/>
      <c r="H127" s="70">
        <v>2450</v>
      </c>
      <c r="I127" s="70"/>
      <c r="J127" s="70"/>
      <c r="K127" s="70"/>
      <c r="L127" s="70"/>
      <c r="M127" s="70"/>
      <c r="N127" s="70"/>
      <c r="O127" s="70"/>
      <c r="P127" s="73" t="s">
        <v>54</v>
      </c>
      <c r="Q127" s="138" t="s">
        <v>174</v>
      </c>
      <c r="R127" s="138"/>
    </row>
    <row r="128" spans="1:18" s="74" customFormat="1" hidden="1">
      <c r="A128" s="67" t="s">
        <v>437</v>
      </c>
      <c r="B128" s="197" t="s">
        <v>100</v>
      </c>
      <c r="C128" s="175" t="s">
        <v>428</v>
      </c>
      <c r="D128" s="175" t="s">
        <v>98</v>
      </c>
      <c r="E128" s="156">
        <v>649</v>
      </c>
      <c r="F128" s="157">
        <v>240424</v>
      </c>
      <c r="G128" s="69"/>
      <c r="H128" s="70">
        <v>4100</v>
      </c>
      <c r="I128" s="70"/>
      <c r="J128" s="70"/>
      <c r="K128" s="70"/>
      <c r="L128" s="70"/>
      <c r="M128" s="70"/>
      <c r="N128" s="70"/>
      <c r="O128" s="70"/>
      <c r="P128" s="73" t="s">
        <v>54</v>
      </c>
      <c r="Q128" s="138" t="s">
        <v>174</v>
      </c>
      <c r="R128" s="138"/>
    </row>
    <row r="129" spans="1:18" s="74" customFormat="1" hidden="1">
      <c r="A129" s="67" t="s">
        <v>438</v>
      </c>
      <c r="B129" s="197" t="s">
        <v>435</v>
      </c>
      <c r="C129" s="175" t="s">
        <v>220</v>
      </c>
      <c r="D129" s="175" t="s">
        <v>98</v>
      </c>
      <c r="E129" s="156">
        <v>837</v>
      </c>
      <c r="F129" s="157">
        <v>240457</v>
      </c>
      <c r="G129" s="69"/>
      <c r="H129" s="70"/>
      <c r="I129" s="70"/>
      <c r="J129" s="70"/>
      <c r="K129" s="70"/>
      <c r="L129" s="70"/>
      <c r="M129" s="70">
        <v>50</v>
      </c>
      <c r="N129" s="70"/>
      <c r="O129" s="70"/>
      <c r="P129" s="73" t="s">
        <v>30</v>
      </c>
      <c r="Q129" s="138" t="s">
        <v>174</v>
      </c>
      <c r="R129" s="138"/>
    </row>
    <row r="130" spans="1:18" s="74" customFormat="1" ht="206.25" hidden="1">
      <c r="A130" s="67" t="s">
        <v>447</v>
      </c>
      <c r="B130" s="197" t="s">
        <v>299</v>
      </c>
      <c r="C130" s="175" t="s">
        <v>436</v>
      </c>
      <c r="D130" s="175" t="s">
        <v>352</v>
      </c>
      <c r="E130" s="156">
        <v>442</v>
      </c>
      <c r="F130" s="157">
        <v>240396</v>
      </c>
      <c r="G130" s="69"/>
      <c r="H130" s="70">
        <v>24600</v>
      </c>
      <c r="I130" s="70"/>
      <c r="J130" s="70"/>
      <c r="K130" s="70"/>
      <c r="L130" s="70"/>
      <c r="M130" s="70"/>
      <c r="N130" s="70"/>
      <c r="O130" s="70"/>
      <c r="P130" s="73" t="s">
        <v>170</v>
      </c>
      <c r="Q130" s="138" t="s">
        <v>174</v>
      </c>
      <c r="R130" s="138"/>
    </row>
    <row r="131" spans="1:18" s="74" customFormat="1" hidden="1">
      <c r="A131" s="67" t="s">
        <v>448</v>
      </c>
      <c r="B131" s="197" t="s">
        <v>99</v>
      </c>
      <c r="C131" s="175" t="s">
        <v>439</v>
      </c>
      <c r="D131" s="175" t="s">
        <v>98</v>
      </c>
      <c r="E131" s="156">
        <v>848</v>
      </c>
      <c r="F131" s="157">
        <v>240458</v>
      </c>
      <c r="G131" s="69">
        <v>7590</v>
      </c>
      <c r="H131" s="70"/>
      <c r="I131" s="70"/>
      <c r="J131" s="70"/>
      <c r="K131" s="70"/>
      <c r="L131" s="70"/>
      <c r="M131" s="70"/>
      <c r="N131" s="70"/>
      <c r="O131" s="70"/>
      <c r="P131" s="73" t="s">
        <v>44</v>
      </c>
      <c r="Q131" s="138" t="s">
        <v>174</v>
      </c>
      <c r="R131" s="138"/>
    </row>
    <row r="132" spans="1:18" s="74" customFormat="1" hidden="1">
      <c r="A132" s="67" t="s">
        <v>449</v>
      </c>
      <c r="B132" s="197" t="s">
        <v>440</v>
      </c>
      <c r="C132" s="175" t="s">
        <v>441</v>
      </c>
      <c r="D132" s="175" t="s">
        <v>98</v>
      </c>
      <c r="E132" s="156">
        <v>822</v>
      </c>
      <c r="F132" s="157">
        <v>240452</v>
      </c>
      <c r="G132" s="69"/>
      <c r="H132" s="70"/>
      <c r="I132" s="70"/>
      <c r="J132" s="70"/>
      <c r="K132" s="70">
        <v>1200</v>
      </c>
      <c r="L132" s="70"/>
      <c r="M132" s="70"/>
      <c r="N132" s="70"/>
      <c r="O132" s="70"/>
      <c r="P132" s="73" t="s">
        <v>44</v>
      </c>
      <c r="Q132" s="138" t="s">
        <v>174</v>
      </c>
      <c r="R132" s="138"/>
    </row>
    <row r="133" spans="1:18" s="74" customFormat="1" hidden="1">
      <c r="A133" s="67" t="s">
        <v>450</v>
      </c>
      <c r="B133" s="197" t="s">
        <v>100</v>
      </c>
      <c r="C133" s="175" t="s">
        <v>442</v>
      </c>
      <c r="D133" s="175" t="s">
        <v>98</v>
      </c>
      <c r="E133" s="156">
        <v>807</v>
      </c>
      <c r="F133" s="157">
        <v>240450</v>
      </c>
      <c r="G133" s="69"/>
      <c r="H133" s="70">
        <v>3140</v>
      </c>
      <c r="I133" s="70"/>
      <c r="J133" s="70"/>
      <c r="K133" s="70"/>
      <c r="L133" s="70"/>
      <c r="M133" s="70"/>
      <c r="N133" s="70"/>
      <c r="O133" s="70"/>
      <c r="P133" s="73" t="s">
        <v>54</v>
      </c>
      <c r="Q133" s="138" t="s">
        <v>174</v>
      </c>
      <c r="R133" s="138"/>
    </row>
    <row r="134" spans="1:18" s="74" customFormat="1" hidden="1">
      <c r="A134" s="67" t="s">
        <v>451</v>
      </c>
      <c r="B134" s="197" t="s">
        <v>106</v>
      </c>
      <c r="C134" s="175" t="s">
        <v>452</v>
      </c>
      <c r="D134" s="175" t="s">
        <v>98</v>
      </c>
      <c r="E134" s="156">
        <v>847</v>
      </c>
      <c r="F134" s="157">
        <v>240458</v>
      </c>
      <c r="G134" s="69"/>
      <c r="H134" s="70"/>
      <c r="I134" s="70"/>
      <c r="J134" s="70">
        <v>43312</v>
      </c>
      <c r="K134" s="70"/>
      <c r="L134" s="70"/>
      <c r="M134" s="70"/>
      <c r="N134" s="70"/>
      <c r="O134" s="70"/>
      <c r="P134" s="73" t="s">
        <v>54</v>
      </c>
      <c r="Q134" s="138" t="s">
        <v>174</v>
      </c>
      <c r="R134" s="138"/>
    </row>
    <row r="135" spans="1:18" s="429" customFormat="1" hidden="1">
      <c r="A135" s="244" t="s">
        <v>453</v>
      </c>
      <c r="B135" s="224" t="s">
        <v>100</v>
      </c>
      <c r="C135" s="225" t="s">
        <v>426</v>
      </c>
      <c r="D135" s="225" t="s">
        <v>161</v>
      </c>
      <c r="E135" s="226">
        <v>487</v>
      </c>
      <c r="F135" s="227">
        <v>240406</v>
      </c>
      <c r="G135" s="228"/>
      <c r="H135" s="229">
        <v>1712</v>
      </c>
      <c r="I135" s="229"/>
      <c r="J135" s="229"/>
      <c r="K135" s="229"/>
      <c r="L135" s="229"/>
      <c r="M135" s="229"/>
      <c r="N135" s="229"/>
      <c r="O135" s="229"/>
      <c r="P135" s="230" t="s">
        <v>54</v>
      </c>
      <c r="Q135" s="232" t="s">
        <v>174</v>
      </c>
      <c r="R135" s="232"/>
    </row>
    <row r="136" spans="1:18" s="74" customFormat="1" hidden="1">
      <c r="A136" s="67"/>
      <c r="B136" s="197"/>
      <c r="C136" s="175"/>
      <c r="D136" s="175"/>
      <c r="E136" s="156"/>
      <c r="F136" s="157"/>
      <c r="G136" s="69"/>
      <c r="H136" s="70"/>
      <c r="I136" s="70"/>
      <c r="J136" s="70"/>
      <c r="K136" s="70"/>
      <c r="L136" s="70"/>
      <c r="M136" s="70"/>
      <c r="N136" s="70"/>
      <c r="O136" s="70"/>
      <c r="P136" s="73"/>
      <c r="Q136" s="138"/>
      <c r="R136" s="138"/>
    </row>
    <row r="137" spans="1:18" s="74" customFormat="1" hidden="1">
      <c r="A137" s="67"/>
      <c r="B137" s="67"/>
      <c r="C137" s="68"/>
      <c r="D137" s="68"/>
      <c r="E137" s="156"/>
      <c r="F137" s="157"/>
      <c r="G137" s="69"/>
      <c r="H137" s="70"/>
      <c r="I137" s="70"/>
      <c r="J137" s="70"/>
      <c r="K137" s="70"/>
      <c r="L137" s="70"/>
      <c r="M137" s="70"/>
      <c r="N137" s="70"/>
      <c r="O137" s="70"/>
      <c r="P137" s="73"/>
      <c r="Q137" s="138"/>
      <c r="R137" s="138"/>
    </row>
    <row r="138" spans="1:18" s="74" customFormat="1" hidden="1">
      <c r="A138" s="128"/>
      <c r="B138" s="129" t="s">
        <v>173</v>
      </c>
      <c r="C138" s="130"/>
      <c r="D138" s="130"/>
      <c r="E138" s="158"/>
      <c r="F138" s="159"/>
      <c r="G138" s="131"/>
      <c r="H138" s="132"/>
      <c r="I138" s="132"/>
      <c r="J138" s="132"/>
      <c r="K138" s="132"/>
      <c r="L138" s="132"/>
      <c r="M138" s="132"/>
      <c r="N138" s="132"/>
      <c r="O138" s="132"/>
      <c r="P138" s="134"/>
      <c r="Q138" s="137"/>
      <c r="R138" s="137"/>
    </row>
    <row r="139" spans="1:18" s="74" customFormat="1" hidden="1">
      <c r="A139" s="67" t="s">
        <v>214</v>
      </c>
      <c r="B139" s="197" t="s">
        <v>100</v>
      </c>
      <c r="C139" s="175" t="s">
        <v>335</v>
      </c>
      <c r="D139" s="175" t="s">
        <v>161</v>
      </c>
      <c r="E139" s="156">
        <v>144</v>
      </c>
      <c r="F139" s="157">
        <v>240353</v>
      </c>
      <c r="G139" s="69"/>
      <c r="H139" s="218">
        <v>31460</v>
      </c>
      <c r="I139" s="218"/>
      <c r="J139" s="218"/>
      <c r="K139" s="218"/>
      <c r="L139" s="218"/>
      <c r="M139" s="218"/>
      <c r="N139" s="218"/>
      <c r="O139" s="218"/>
      <c r="P139" s="198" t="s">
        <v>170</v>
      </c>
      <c r="Q139" s="138" t="s">
        <v>176</v>
      </c>
      <c r="R139" s="138"/>
    </row>
    <row r="140" spans="1:18" s="74" customFormat="1" ht="37.5" hidden="1">
      <c r="A140" s="67" t="s">
        <v>59</v>
      </c>
      <c r="B140" s="197" t="s">
        <v>100</v>
      </c>
      <c r="C140" s="175" t="s">
        <v>360</v>
      </c>
      <c r="D140" s="175" t="s">
        <v>359</v>
      </c>
      <c r="E140" s="156">
        <v>414</v>
      </c>
      <c r="F140" s="157">
        <v>240393</v>
      </c>
      <c r="G140" s="69"/>
      <c r="H140" s="218">
        <v>1690.6</v>
      </c>
      <c r="I140" s="218"/>
      <c r="J140" s="218"/>
      <c r="K140" s="218"/>
      <c r="L140" s="218"/>
      <c r="M140" s="218"/>
      <c r="N140" s="218"/>
      <c r="O140" s="218"/>
      <c r="P140" s="193" t="s">
        <v>54</v>
      </c>
      <c r="Q140" s="136" t="s">
        <v>176</v>
      </c>
      <c r="R140" s="138"/>
    </row>
    <row r="141" spans="1:18" s="74" customFormat="1" hidden="1">
      <c r="A141" s="67" t="s">
        <v>58</v>
      </c>
      <c r="B141" s="197" t="s">
        <v>99</v>
      </c>
      <c r="C141" s="175" t="s">
        <v>455</v>
      </c>
      <c r="D141" s="175" t="s">
        <v>98</v>
      </c>
      <c r="E141" s="156"/>
      <c r="F141" s="157"/>
      <c r="G141" s="69">
        <v>7590</v>
      </c>
      <c r="H141" s="70"/>
      <c r="I141" s="70"/>
      <c r="J141" s="70"/>
      <c r="K141" s="70"/>
      <c r="L141" s="70"/>
      <c r="M141" s="70"/>
      <c r="N141" s="70"/>
      <c r="O141" s="70"/>
      <c r="P141" s="73" t="s">
        <v>44</v>
      </c>
      <c r="Q141" s="136" t="s">
        <v>176</v>
      </c>
      <c r="R141" s="138"/>
    </row>
    <row r="142" spans="1:18" s="74" customFormat="1" hidden="1">
      <c r="A142" s="67" t="s">
        <v>31</v>
      </c>
      <c r="B142" s="197" t="s">
        <v>99</v>
      </c>
      <c r="C142" s="175" t="s">
        <v>456</v>
      </c>
      <c r="D142" s="175" t="s">
        <v>98</v>
      </c>
      <c r="E142" s="156"/>
      <c r="F142" s="157"/>
      <c r="G142" s="69">
        <v>7590</v>
      </c>
      <c r="H142" s="70"/>
      <c r="I142" s="70"/>
      <c r="J142" s="70"/>
      <c r="K142" s="70"/>
      <c r="L142" s="70"/>
      <c r="M142" s="70"/>
      <c r="N142" s="70"/>
      <c r="O142" s="70"/>
      <c r="P142" s="73" t="s">
        <v>44</v>
      </c>
      <c r="Q142" s="136" t="s">
        <v>176</v>
      </c>
      <c r="R142" s="138"/>
    </row>
    <row r="143" spans="1:18" s="74" customFormat="1" hidden="1">
      <c r="A143" s="67" t="s">
        <v>32</v>
      </c>
      <c r="B143" s="197" t="s">
        <v>99</v>
      </c>
      <c r="C143" s="175" t="s">
        <v>457</v>
      </c>
      <c r="D143" s="175" t="s">
        <v>98</v>
      </c>
      <c r="E143" s="156"/>
      <c r="F143" s="157"/>
      <c r="G143" s="69">
        <v>7590</v>
      </c>
      <c r="H143" s="70"/>
      <c r="I143" s="70"/>
      <c r="J143" s="70"/>
      <c r="K143" s="70"/>
      <c r="L143" s="70"/>
      <c r="M143" s="70"/>
      <c r="N143" s="70"/>
      <c r="O143" s="70"/>
      <c r="P143" s="73" t="s">
        <v>44</v>
      </c>
      <c r="Q143" s="136" t="s">
        <v>176</v>
      </c>
      <c r="R143" s="138"/>
    </row>
    <row r="144" spans="1:18" s="74" customFormat="1" ht="37.5" hidden="1">
      <c r="A144" s="67" t="s">
        <v>33</v>
      </c>
      <c r="B144" s="197" t="s">
        <v>45</v>
      </c>
      <c r="C144" s="175" t="s">
        <v>458</v>
      </c>
      <c r="D144" s="175" t="s">
        <v>98</v>
      </c>
      <c r="E144" s="156">
        <v>910</v>
      </c>
      <c r="F144" s="157">
        <v>240471</v>
      </c>
      <c r="G144" s="69">
        <v>9100</v>
      </c>
      <c r="H144" s="218"/>
      <c r="I144" s="218"/>
      <c r="J144" s="218"/>
      <c r="K144" s="218"/>
      <c r="L144" s="218"/>
      <c r="M144" s="218"/>
      <c r="N144" s="218"/>
      <c r="O144" s="218"/>
      <c r="P144" s="73" t="s">
        <v>44</v>
      </c>
      <c r="Q144" s="136" t="s">
        <v>176</v>
      </c>
      <c r="R144" s="138"/>
    </row>
    <row r="145" spans="1:18" s="74" customFormat="1" hidden="1">
      <c r="A145" s="67" t="s">
        <v>34</v>
      </c>
      <c r="B145" s="197" t="s">
        <v>102</v>
      </c>
      <c r="C145" s="175" t="s">
        <v>459</v>
      </c>
      <c r="D145" s="175" t="s">
        <v>98</v>
      </c>
      <c r="E145" s="156">
        <v>961</v>
      </c>
      <c r="F145" s="157">
        <v>240478</v>
      </c>
      <c r="G145" s="69"/>
      <c r="H145" s="218"/>
      <c r="I145" s="218"/>
      <c r="J145" s="218">
        <v>500</v>
      </c>
      <c r="K145" s="218"/>
      <c r="L145" s="218"/>
      <c r="M145" s="218"/>
      <c r="N145" s="218"/>
      <c r="O145" s="218"/>
      <c r="P145" s="73" t="s">
        <v>44</v>
      </c>
      <c r="Q145" s="136" t="s">
        <v>176</v>
      </c>
      <c r="R145" s="138"/>
    </row>
    <row r="146" spans="1:18" s="74" customFormat="1" ht="37.5" hidden="1">
      <c r="A146" s="67" t="s">
        <v>35</v>
      </c>
      <c r="B146" s="197" t="s">
        <v>460</v>
      </c>
      <c r="C146" s="175" t="s">
        <v>461</v>
      </c>
      <c r="D146" s="175" t="s">
        <v>98</v>
      </c>
      <c r="E146" s="156">
        <v>962</v>
      </c>
      <c r="F146" s="157">
        <v>240478</v>
      </c>
      <c r="G146" s="69"/>
      <c r="H146" s="218"/>
      <c r="I146" s="218"/>
      <c r="J146" s="218">
        <v>3550</v>
      </c>
      <c r="K146" s="218"/>
      <c r="L146" s="218"/>
      <c r="M146" s="218"/>
      <c r="N146" s="218"/>
      <c r="O146" s="218"/>
      <c r="P146" s="73" t="s">
        <v>44</v>
      </c>
      <c r="Q146" s="136" t="s">
        <v>176</v>
      </c>
      <c r="R146" s="138"/>
    </row>
    <row r="147" spans="1:18" s="74" customFormat="1" hidden="1">
      <c r="A147" s="67"/>
      <c r="B147" s="197"/>
      <c r="C147" s="175"/>
      <c r="D147" s="175"/>
      <c r="E147" s="156"/>
      <c r="F147" s="157"/>
      <c r="G147" s="69"/>
      <c r="H147" s="218"/>
      <c r="I147" s="218"/>
      <c r="J147" s="218"/>
      <c r="K147" s="218"/>
      <c r="L147" s="218"/>
      <c r="M147" s="218"/>
      <c r="N147" s="218"/>
      <c r="O147" s="218"/>
      <c r="P147" s="198"/>
      <c r="Q147" s="138"/>
      <c r="R147" s="138"/>
    </row>
    <row r="148" spans="1:18" s="74" customFormat="1" hidden="1">
      <c r="A148" s="67"/>
      <c r="B148" s="197"/>
      <c r="C148" s="175"/>
      <c r="D148" s="175"/>
      <c r="E148" s="156"/>
      <c r="F148" s="157"/>
      <c r="G148" s="69"/>
      <c r="H148" s="218"/>
      <c r="I148" s="218"/>
      <c r="J148" s="218"/>
      <c r="K148" s="218"/>
      <c r="L148" s="218"/>
      <c r="M148" s="218"/>
      <c r="N148" s="218"/>
      <c r="O148" s="218"/>
      <c r="P148" s="198"/>
      <c r="Q148" s="138"/>
      <c r="R148" s="138"/>
    </row>
    <row r="149" spans="1:18" s="74" customFormat="1" hidden="1">
      <c r="A149" s="67"/>
      <c r="B149" s="197"/>
      <c r="C149" s="175"/>
      <c r="D149" s="175"/>
      <c r="E149" s="156"/>
      <c r="F149" s="157"/>
      <c r="G149" s="69"/>
      <c r="H149" s="218"/>
      <c r="I149" s="218"/>
      <c r="J149" s="218"/>
      <c r="K149" s="218"/>
      <c r="L149" s="218"/>
      <c r="M149" s="218"/>
      <c r="N149" s="218"/>
      <c r="O149" s="218"/>
      <c r="P149" s="198"/>
      <c r="Q149" s="138"/>
      <c r="R149" s="138"/>
    </row>
    <row r="150" spans="1:18" s="74" customFormat="1" hidden="1">
      <c r="A150" s="67"/>
      <c r="B150" s="197"/>
      <c r="C150" s="175"/>
      <c r="D150" s="175"/>
      <c r="E150" s="156"/>
      <c r="F150" s="157"/>
      <c r="G150" s="69"/>
      <c r="H150" s="218"/>
      <c r="I150" s="218"/>
      <c r="J150" s="218"/>
      <c r="K150" s="218"/>
      <c r="L150" s="218"/>
      <c r="M150" s="218"/>
      <c r="N150" s="218"/>
      <c r="O150" s="218"/>
      <c r="P150" s="198"/>
      <c r="Q150" s="138"/>
      <c r="R150" s="138"/>
    </row>
    <row r="151" spans="1:18" s="74" customFormat="1" ht="19.5" hidden="1" thickBot="1">
      <c r="A151" s="188"/>
      <c r="B151" s="194"/>
      <c r="C151" s="189"/>
      <c r="D151" s="189"/>
      <c r="E151" s="190"/>
      <c r="F151" s="195"/>
      <c r="G151" s="191"/>
      <c r="H151" s="217"/>
      <c r="I151" s="217"/>
      <c r="J151" s="217"/>
      <c r="K151" s="217"/>
      <c r="L151" s="217"/>
      <c r="M151" s="217"/>
      <c r="N151" s="217"/>
      <c r="O151" s="217"/>
      <c r="P151" s="196"/>
      <c r="Q151" s="192"/>
      <c r="R151" s="192"/>
    </row>
    <row r="152" spans="1:18" ht="19.5" hidden="1" thickBot="1">
      <c r="A152" s="110"/>
      <c r="B152" s="111"/>
      <c r="C152" s="112"/>
      <c r="D152" s="112"/>
      <c r="E152" s="160"/>
      <c r="F152" s="233" t="s">
        <v>213</v>
      </c>
      <c r="G152" s="113">
        <f t="shared" ref="G152:O152" si="0">SUM(G7:G151)</f>
        <v>230168.4</v>
      </c>
      <c r="H152" s="113">
        <f t="shared" si="0"/>
        <v>923092.05999999994</v>
      </c>
      <c r="I152" s="113">
        <f t="shared" si="0"/>
        <v>100733.75</v>
      </c>
      <c r="J152" s="113">
        <f t="shared" si="0"/>
        <v>231154.4</v>
      </c>
      <c r="K152" s="113">
        <f t="shared" si="0"/>
        <v>7680</v>
      </c>
      <c r="L152" s="113">
        <f t="shared" si="0"/>
        <v>3756</v>
      </c>
      <c r="M152" s="113">
        <f t="shared" si="0"/>
        <v>450</v>
      </c>
      <c r="N152" s="113">
        <f t="shared" si="0"/>
        <v>15124</v>
      </c>
      <c r="O152" s="113">
        <f t="shared" si="0"/>
        <v>8561</v>
      </c>
      <c r="P152" s="115"/>
      <c r="Q152" s="116"/>
      <c r="R152" s="116"/>
    </row>
    <row r="153" spans="1:18" hidden="1"/>
    <row r="154" spans="1:18" s="146" customFormat="1" hidden="1">
      <c r="A154" s="141"/>
      <c r="B154" s="142"/>
      <c r="C154" s="143"/>
      <c r="D154" s="143"/>
      <c r="E154" s="143"/>
      <c r="F154" s="171" t="s">
        <v>182</v>
      </c>
      <c r="G154" s="173">
        <f t="shared" ref="G154:O154" si="1">SUM(G139:G151)</f>
        <v>31870</v>
      </c>
      <c r="H154" s="173">
        <f t="shared" si="1"/>
        <v>33150.6</v>
      </c>
      <c r="I154" s="173">
        <f t="shared" si="1"/>
        <v>0</v>
      </c>
      <c r="J154" s="173">
        <f t="shared" si="1"/>
        <v>4050</v>
      </c>
      <c r="K154" s="173">
        <f t="shared" si="1"/>
        <v>0</v>
      </c>
      <c r="L154" s="173">
        <f t="shared" si="1"/>
        <v>0</v>
      </c>
      <c r="M154" s="173">
        <f t="shared" si="1"/>
        <v>0</v>
      </c>
      <c r="N154" s="173">
        <f t="shared" si="1"/>
        <v>0</v>
      </c>
      <c r="O154" s="173">
        <f t="shared" si="1"/>
        <v>0</v>
      </c>
      <c r="P154" s="145"/>
    </row>
    <row r="155" spans="1:18" s="146" customFormat="1" hidden="1">
      <c r="A155" s="141"/>
      <c r="B155" s="142"/>
      <c r="C155" s="143"/>
      <c r="D155" s="143"/>
      <c r="E155" s="222" t="s">
        <v>262</v>
      </c>
      <c r="F155" s="171" t="s">
        <v>174</v>
      </c>
      <c r="G155" s="173">
        <f t="shared" ref="G155:O155" si="2">SUM(G7:G73)</f>
        <v>96705.4</v>
      </c>
      <c r="H155" s="173">
        <f t="shared" si="2"/>
        <v>651360.15999999992</v>
      </c>
      <c r="I155" s="173">
        <f t="shared" si="2"/>
        <v>22888.25</v>
      </c>
      <c r="J155" s="173">
        <f t="shared" si="2"/>
        <v>85544</v>
      </c>
      <c r="K155" s="173">
        <f t="shared" si="2"/>
        <v>6480</v>
      </c>
      <c r="L155" s="173">
        <f t="shared" si="2"/>
        <v>0</v>
      </c>
      <c r="M155" s="173">
        <f t="shared" si="2"/>
        <v>240</v>
      </c>
      <c r="N155" s="173">
        <f t="shared" si="2"/>
        <v>15124</v>
      </c>
      <c r="O155" s="173">
        <f t="shared" si="2"/>
        <v>3361</v>
      </c>
      <c r="P155" s="145"/>
    </row>
    <row r="156" spans="1:18" s="146" customFormat="1" hidden="1">
      <c r="A156" s="141"/>
      <c r="B156" s="142"/>
      <c r="C156" s="143"/>
      <c r="D156" s="143"/>
      <c r="E156" s="222" t="s">
        <v>263</v>
      </c>
      <c r="F156" s="171" t="s">
        <v>174</v>
      </c>
      <c r="G156" s="173">
        <f t="shared" ref="G156:O156" si="3">SUM(G74:G115)</f>
        <v>81763</v>
      </c>
      <c r="H156" s="173">
        <f t="shared" si="3"/>
        <v>182390.3</v>
      </c>
      <c r="I156" s="173">
        <f t="shared" si="3"/>
        <v>58652</v>
      </c>
      <c r="J156" s="173">
        <f t="shared" si="3"/>
        <v>98248.4</v>
      </c>
      <c r="K156" s="173">
        <f t="shared" si="3"/>
        <v>0</v>
      </c>
      <c r="L156" s="173">
        <f t="shared" si="3"/>
        <v>3756</v>
      </c>
      <c r="M156" s="173">
        <f t="shared" si="3"/>
        <v>160</v>
      </c>
      <c r="N156" s="173">
        <f t="shared" si="3"/>
        <v>0</v>
      </c>
      <c r="O156" s="173">
        <f t="shared" si="3"/>
        <v>3926</v>
      </c>
      <c r="P156" s="145"/>
    </row>
    <row r="157" spans="1:18" s="146" customFormat="1" hidden="1">
      <c r="A157" s="141"/>
      <c r="B157" s="142"/>
      <c r="C157" s="143"/>
      <c r="D157" s="143"/>
      <c r="E157" s="222" t="s">
        <v>413</v>
      </c>
      <c r="F157" s="171" t="s">
        <v>174</v>
      </c>
      <c r="G157" s="173">
        <f>SUM(G116:G137)</f>
        <v>19830</v>
      </c>
      <c r="H157" s="173">
        <f t="shared" ref="H157:O157" si="4">SUM(H116:H137)</f>
        <v>56191</v>
      </c>
      <c r="I157" s="173">
        <f t="shared" si="4"/>
        <v>19193.5</v>
      </c>
      <c r="J157" s="173">
        <f t="shared" si="4"/>
        <v>43312</v>
      </c>
      <c r="K157" s="173">
        <f t="shared" si="4"/>
        <v>1200</v>
      </c>
      <c r="L157" s="173">
        <f t="shared" si="4"/>
        <v>0</v>
      </c>
      <c r="M157" s="173">
        <f t="shared" si="4"/>
        <v>50</v>
      </c>
      <c r="N157" s="173">
        <f t="shared" si="4"/>
        <v>0</v>
      </c>
      <c r="O157" s="173">
        <f t="shared" si="4"/>
        <v>1274</v>
      </c>
      <c r="P157" s="145"/>
    </row>
    <row r="158" spans="1:18" hidden="1"/>
    <row r="159" spans="1:18" hidden="1"/>
    <row r="160" spans="1:18" hidden="1"/>
    <row r="161" spans="3:12" hidden="1">
      <c r="C161" s="256" t="s">
        <v>330</v>
      </c>
      <c r="D161" t="s">
        <v>329</v>
      </c>
      <c r="E161" t="s">
        <v>463</v>
      </c>
      <c r="F161" t="s">
        <v>464</v>
      </c>
      <c r="G161" t="s">
        <v>323</v>
      </c>
      <c r="H161" t="s">
        <v>324</v>
      </c>
      <c r="I161" t="s">
        <v>325</v>
      </c>
      <c r="J161" t="s">
        <v>326</v>
      </c>
      <c r="K161" t="s">
        <v>327</v>
      </c>
      <c r="L161" t="s">
        <v>328</v>
      </c>
    </row>
    <row r="162" spans="3:12" hidden="1">
      <c r="C162" s="257" t="s">
        <v>97</v>
      </c>
      <c r="D162" s="258"/>
      <c r="E162" s="258">
        <v>53762.400000000001</v>
      </c>
      <c r="F162" s="258"/>
      <c r="G162" s="258"/>
      <c r="H162" s="258"/>
      <c r="I162" s="258"/>
      <c r="J162" s="258"/>
      <c r="K162" s="258"/>
      <c r="L162" s="258"/>
    </row>
    <row r="163" spans="3:12" hidden="1">
      <c r="C163" s="257" t="s">
        <v>154</v>
      </c>
      <c r="D163" s="258"/>
      <c r="E163" s="258">
        <v>33732</v>
      </c>
      <c r="F163" s="258"/>
      <c r="G163" s="258"/>
      <c r="H163" s="258"/>
      <c r="I163" s="258"/>
      <c r="J163" s="258"/>
      <c r="K163" s="258"/>
      <c r="L163" s="258"/>
    </row>
    <row r="164" spans="3:12" hidden="1">
      <c r="C164" s="257" t="s">
        <v>96</v>
      </c>
      <c r="D164" s="258"/>
      <c r="E164" s="258">
        <v>13567.6</v>
      </c>
      <c r="F164" s="258"/>
      <c r="G164" s="258"/>
      <c r="H164" s="258"/>
      <c r="I164" s="258"/>
      <c r="J164" s="258"/>
      <c r="K164" s="258"/>
      <c r="L164" s="258"/>
    </row>
    <row r="165" spans="3:12" hidden="1">
      <c r="C165" s="257" t="s">
        <v>269</v>
      </c>
      <c r="D165" s="258"/>
      <c r="E165" s="258">
        <v>52183.9</v>
      </c>
      <c r="F165" s="258"/>
      <c r="G165" s="258"/>
      <c r="H165" s="258"/>
      <c r="I165" s="258"/>
      <c r="J165" s="258"/>
      <c r="K165" s="258"/>
      <c r="L165" s="258">
        <v>1434</v>
      </c>
    </row>
    <row r="166" spans="3:12" hidden="1">
      <c r="C166" s="257" t="s">
        <v>359</v>
      </c>
      <c r="D166" s="258"/>
      <c r="E166" s="258">
        <v>5089.6000000000004</v>
      </c>
      <c r="F166" s="258"/>
      <c r="G166" s="258"/>
      <c r="H166" s="258"/>
      <c r="I166" s="258"/>
      <c r="J166" s="258"/>
      <c r="K166" s="258"/>
      <c r="L166" s="258"/>
    </row>
    <row r="167" spans="3:12" hidden="1">
      <c r="C167" s="257" t="s">
        <v>347</v>
      </c>
      <c r="D167" s="258"/>
      <c r="E167" s="258">
        <v>2000</v>
      </c>
      <c r="F167" s="258"/>
      <c r="G167" s="258"/>
      <c r="H167" s="258"/>
      <c r="I167" s="258"/>
      <c r="J167" s="258"/>
      <c r="K167" s="258"/>
      <c r="L167" s="258"/>
    </row>
    <row r="168" spans="3:12" hidden="1">
      <c r="C168" s="257" t="s">
        <v>389</v>
      </c>
      <c r="D168" s="258"/>
      <c r="E168" s="258">
        <v>6013.4</v>
      </c>
      <c r="F168" s="258"/>
      <c r="G168" s="258"/>
      <c r="H168" s="258"/>
      <c r="I168" s="258"/>
      <c r="J168" s="258"/>
      <c r="K168" s="258"/>
      <c r="L168" s="258"/>
    </row>
    <row r="169" spans="3:12" hidden="1">
      <c r="C169" s="257" t="s">
        <v>352</v>
      </c>
      <c r="D169" s="258"/>
      <c r="E169" s="258">
        <v>28980</v>
      </c>
      <c r="F169" s="258"/>
      <c r="G169" s="258"/>
      <c r="H169" s="258"/>
      <c r="I169" s="258"/>
      <c r="J169" s="258"/>
      <c r="K169" s="258"/>
      <c r="L169" s="258"/>
    </row>
    <row r="170" spans="3:12" hidden="1">
      <c r="C170" s="257" t="s">
        <v>298</v>
      </c>
      <c r="D170" s="258"/>
      <c r="E170" s="258"/>
      <c r="F170" s="258"/>
      <c r="G170" s="258"/>
      <c r="H170" s="258"/>
      <c r="I170" s="258"/>
      <c r="J170" s="258"/>
      <c r="K170" s="258"/>
      <c r="L170" s="258">
        <v>1176</v>
      </c>
    </row>
    <row r="171" spans="3:12" hidden="1">
      <c r="C171" s="257" t="s">
        <v>191</v>
      </c>
      <c r="D171" s="258"/>
      <c r="E171" s="258">
        <v>94180</v>
      </c>
      <c r="F171" s="258"/>
      <c r="G171" s="258"/>
      <c r="H171" s="258"/>
      <c r="I171" s="258"/>
      <c r="J171" s="258"/>
      <c r="K171" s="258"/>
      <c r="L171" s="258"/>
    </row>
    <row r="172" spans="3:12" hidden="1">
      <c r="C172" s="257" t="s">
        <v>293</v>
      </c>
      <c r="D172" s="258"/>
      <c r="E172" s="258"/>
      <c r="F172" s="258"/>
      <c r="G172" s="258">
        <v>44</v>
      </c>
      <c r="H172" s="258"/>
      <c r="I172" s="258"/>
      <c r="J172" s="258"/>
      <c r="K172" s="258"/>
      <c r="L172" s="258"/>
    </row>
    <row r="173" spans="3:12" hidden="1">
      <c r="C173" s="257" t="s">
        <v>161</v>
      </c>
      <c r="D173" s="258"/>
      <c r="E173" s="258">
        <v>125680.66</v>
      </c>
      <c r="F173" s="258"/>
      <c r="G173" s="258"/>
      <c r="H173" s="258"/>
      <c r="I173" s="258"/>
      <c r="J173" s="258"/>
      <c r="K173" s="258"/>
      <c r="L173" s="258"/>
    </row>
    <row r="174" spans="3:12" hidden="1">
      <c r="C174" s="257" t="s">
        <v>107</v>
      </c>
      <c r="D174" s="258">
        <v>52686</v>
      </c>
      <c r="E174" s="258"/>
      <c r="F174" s="258"/>
      <c r="G174" s="258"/>
      <c r="H174" s="258"/>
      <c r="I174" s="258"/>
      <c r="J174" s="258"/>
      <c r="K174" s="258"/>
      <c r="L174" s="258"/>
    </row>
    <row r="175" spans="3:12" hidden="1">
      <c r="C175" s="257" t="s">
        <v>168</v>
      </c>
      <c r="D175" s="258"/>
      <c r="E175" s="258">
        <v>14980</v>
      </c>
      <c r="F175" s="258"/>
      <c r="G175" s="258"/>
      <c r="H175" s="258"/>
      <c r="I175" s="258"/>
      <c r="J175" s="258"/>
      <c r="K175" s="258"/>
      <c r="L175" s="258"/>
    </row>
    <row r="176" spans="3:12" hidden="1">
      <c r="C176" s="257" t="s">
        <v>146</v>
      </c>
      <c r="D176" s="258"/>
      <c r="E176" s="258"/>
      <c r="F176" s="258"/>
      <c r="G176" s="258">
        <v>11300</v>
      </c>
      <c r="H176" s="258"/>
      <c r="I176" s="258"/>
      <c r="J176" s="258"/>
      <c r="K176" s="258"/>
      <c r="L176" s="258"/>
    </row>
    <row r="177" spans="1:16" hidden="1">
      <c r="C177" s="257" t="s">
        <v>98</v>
      </c>
      <c r="D177" s="258">
        <v>177482.4</v>
      </c>
      <c r="E177" s="258">
        <v>467492.5</v>
      </c>
      <c r="F177" s="258">
        <v>100733.75</v>
      </c>
      <c r="G177" s="258">
        <v>200890.4</v>
      </c>
      <c r="H177" s="258">
        <v>7680</v>
      </c>
      <c r="I177" s="258">
        <v>3756</v>
      </c>
      <c r="J177" s="258">
        <v>450</v>
      </c>
      <c r="K177" s="258">
        <v>15124</v>
      </c>
      <c r="L177" s="258">
        <v>5951</v>
      </c>
    </row>
    <row r="178" spans="1:16" hidden="1">
      <c r="C178" s="257" t="s">
        <v>163</v>
      </c>
      <c r="D178" s="258"/>
      <c r="E178" s="258">
        <v>25430</v>
      </c>
      <c r="F178" s="258"/>
      <c r="G178" s="258"/>
      <c r="H178" s="258"/>
      <c r="I178" s="258"/>
      <c r="J178" s="258"/>
      <c r="K178" s="258"/>
      <c r="L178" s="258"/>
    </row>
    <row r="179" spans="1:16" hidden="1">
      <c r="C179" s="257" t="s">
        <v>294</v>
      </c>
      <c r="D179" s="258"/>
      <c r="E179" s="258"/>
      <c r="F179" s="258"/>
      <c r="G179" s="258">
        <v>18920</v>
      </c>
      <c r="H179" s="258"/>
      <c r="I179" s="258"/>
      <c r="J179" s="258"/>
      <c r="K179" s="258"/>
      <c r="L179" s="258"/>
    </row>
    <row r="180" spans="1:16" hidden="1">
      <c r="C180" s="257" t="s">
        <v>315</v>
      </c>
      <c r="D180" s="258"/>
      <c r="E180" s="258"/>
      <c r="F180" s="258"/>
      <c r="G180" s="258"/>
      <c r="H180" s="258"/>
      <c r="I180" s="258"/>
      <c r="J180" s="258"/>
      <c r="K180" s="258"/>
      <c r="L180" s="258"/>
    </row>
    <row r="181" spans="1:16" hidden="1">
      <c r="C181" s="257" t="s">
        <v>316</v>
      </c>
      <c r="D181" s="258">
        <v>230168.4</v>
      </c>
      <c r="E181" s="258">
        <v>923092.06</v>
      </c>
      <c r="F181" s="258">
        <v>100733.75</v>
      </c>
      <c r="G181" s="258">
        <v>231154.4</v>
      </c>
      <c r="H181" s="258">
        <v>7680</v>
      </c>
      <c r="I181" s="258">
        <v>3756</v>
      </c>
      <c r="J181" s="258">
        <v>450</v>
      </c>
      <c r="K181" s="258">
        <v>15124</v>
      </c>
      <c r="L181" s="258">
        <v>8561</v>
      </c>
    </row>
    <row r="182" spans="1:16" hidden="1"/>
    <row r="185" spans="1:16" s="253" customFormat="1" ht="30.75">
      <c r="A185" s="251"/>
      <c r="B185" s="499" t="s">
        <v>473</v>
      </c>
      <c r="C185" s="499"/>
      <c r="D185" s="499"/>
      <c r="E185" s="499"/>
      <c r="F185" s="499"/>
      <c r="G185" s="499"/>
      <c r="H185" s="499"/>
      <c r="I185" s="499"/>
      <c r="J185" s="499"/>
      <c r="K185" s="499"/>
      <c r="L185" s="499"/>
      <c r="M185" s="252"/>
      <c r="N185" s="252"/>
      <c r="O185" s="252"/>
      <c r="P185" s="252"/>
    </row>
    <row r="186" spans="1:16" s="253" customFormat="1" ht="18" customHeight="1">
      <c r="A186" s="251"/>
      <c r="B186" s="260"/>
      <c r="C186" s="495"/>
      <c r="D186" s="495"/>
      <c r="E186" s="495"/>
      <c r="F186" s="495"/>
      <c r="G186" s="495"/>
      <c r="H186" s="495"/>
      <c r="I186" s="255"/>
      <c r="J186" s="254"/>
      <c r="K186" s="259"/>
      <c r="L186" s="510" t="s">
        <v>466</v>
      </c>
      <c r="M186" s="252"/>
      <c r="N186" s="252"/>
      <c r="O186" s="252"/>
      <c r="P186" s="252"/>
    </row>
    <row r="187" spans="1:16">
      <c r="B187" s="500"/>
      <c r="C187" s="511" t="s">
        <v>469</v>
      </c>
      <c r="D187" s="511"/>
      <c r="E187" s="511"/>
      <c r="F187" s="511"/>
      <c r="G187" s="511"/>
      <c r="H187" s="511"/>
      <c r="I187" s="511"/>
      <c r="J187" s="511"/>
      <c r="K187" s="511"/>
      <c r="L187" s="501"/>
    </row>
    <row r="188" spans="1:16" s="74" customFormat="1" ht="57.75" customHeight="1">
      <c r="A188" s="502"/>
      <c r="B188" s="506" t="s">
        <v>317</v>
      </c>
      <c r="C188" s="506" t="s">
        <v>318</v>
      </c>
      <c r="D188" s="507" t="s">
        <v>462</v>
      </c>
      <c r="E188" s="507" t="s">
        <v>224</v>
      </c>
      <c r="F188" s="507" t="s">
        <v>106</v>
      </c>
      <c r="G188" s="508" t="s">
        <v>319</v>
      </c>
      <c r="H188" s="508" t="s">
        <v>320</v>
      </c>
      <c r="I188" s="508" t="s">
        <v>321</v>
      </c>
      <c r="J188" s="508" t="s">
        <v>322</v>
      </c>
      <c r="K188" s="508" t="s">
        <v>178</v>
      </c>
      <c r="L188" s="508" t="s">
        <v>465</v>
      </c>
      <c r="M188" s="503"/>
      <c r="N188" s="503"/>
      <c r="O188" s="503"/>
      <c r="P188" s="503"/>
    </row>
    <row r="189" spans="1:16" ht="21">
      <c r="B189" s="505" t="s">
        <v>97</v>
      </c>
      <c r="C189" s="300"/>
      <c r="D189" s="300">
        <v>53762.400000000001</v>
      </c>
      <c r="E189" s="300"/>
      <c r="F189" s="300"/>
      <c r="G189" s="300"/>
      <c r="H189" s="300"/>
      <c r="I189" s="300"/>
      <c r="J189" s="300"/>
      <c r="K189" s="300"/>
      <c r="L189" s="300">
        <f>SUM(C189:K189)</f>
        <v>53762.400000000001</v>
      </c>
    </row>
    <row r="190" spans="1:16" ht="21">
      <c r="B190" s="261" t="s">
        <v>154</v>
      </c>
      <c r="C190" s="61"/>
      <c r="D190" s="61">
        <v>33732</v>
      </c>
      <c r="E190" s="61"/>
      <c r="F190" s="61"/>
      <c r="G190" s="61"/>
      <c r="H190" s="61"/>
      <c r="I190" s="61"/>
      <c r="J190" s="61"/>
      <c r="K190" s="61"/>
      <c r="L190" s="61">
        <f t="shared" ref="L190:L203" si="5">SUM(C190:K190)</f>
        <v>33732</v>
      </c>
    </row>
    <row r="191" spans="1:16" ht="21">
      <c r="B191" s="261" t="s">
        <v>96</v>
      </c>
      <c r="C191" s="61"/>
      <c r="D191" s="61">
        <v>13567.6</v>
      </c>
      <c r="E191" s="61"/>
      <c r="F191" s="61"/>
      <c r="G191" s="61"/>
      <c r="H191" s="61"/>
      <c r="I191" s="61"/>
      <c r="J191" s="61"/>
      <c r="K191" s="61"/>
      <c r="L191" s="61">
        <f t="shared" si="5"/>
        <v>13567.6</v>
      </c>
    </row>
    <row r="192" spans="1:16" ht="21">
      <c r="B192" s="261" t="s">
        <v>269</v>
      </c>
      <c r="C192" s="61"/>
      <c r="D192" s="61">
        <v>52183.9</v>
      </c>
      <c r="E192" s="61"/>
      <c r="F192" s="61"/>
      <c r="G192" s="61"/>
      <c r="H192" s="61"/>
      <c r="I192" s="61"/>
      <c r="J192" s="61"/>
      <c r="K192" s="61">
        <v>1434</v>
      </c>
      <c r="L192" s="61">
        <f t="shared" si="5"/>
        <v>53617.9</v>
      </c>
    </row>
    <row r="193" spans="2:12" ht="21">
      <c r="B193" s="261" t="s">
        <v>359</v>
      </c>
      <c r="C193" s="61"/>
      <c r="D193" s="61">
        <v>5089.6000000000004</v>
      </c>
      <c r="E193" s="61"/>
      <c r="F193" s="61"/>
      <c r="G193" s="61"/>
      <c r="H193" s="61"/>
      <c r="I193" s="61"/>
      <c r="J193" s="61"/>
      <c r="K193" s="61"/>
      <c r="L193" s="61">
        <f t="shared" si="5"/>
        <v>5089.6000000000004</v>
      </c>
    </row>
    <row r="194" spans="2:12" ht="21">
      <c r="B194" s="261" t="s">
        <v>347</v>
      </c>
      <c r="C194" s="61"/>
      <c r="D194" s="61">
        <v>2000</v>
      </c>
      <c r="E194" s="61"/>
      <c r="F194" s="61"/>
      <c r="G194" s="61"/>
      <c r="H194" s="61"/>
      <c r="I194" s="61"/>
      <c r="J194" s="61"/>
      <c r="K194" s="61"/>
      <c r="L194" s="61">
        <f t="shared" si="5"/>
        <v>2000</v>
      </c>
    </row>
    <row r="195" spans="2:12" ht="21">
      <c r="B195" s="261" t="s">
        <v>389</v>
      </c>
      <c r="C195" s="61"/>
      <c r="D195" s="61">
        <v>6013.4</v>
      </c>
      <c r="E195" s="61"/>
      <c r="F195" s="61"/>
      <c r="G195" s="61"/>
      <c r="H195" s="61"/>
      <c r="I195" s="61"/>
      <c r="J195" s="61"/>
      <c r="K195" s="61"/>
      <c r="L195" s="61">
        <f t="shared" si="5"/>
        <v>6013.4</v>
      </c>
    </row>
    <row r="196" spans="2:12" ht="21">
      <c r="B196" s="261" t="s">
        <v>352</v>
      </c>
      <c r="C196" s="61"/>
      <c r="D196" s="61">
        <v>28980</v>
      </c>
      <c r="E196" s="61"/>
      <c r="F196" s="61"/>
      <c r="G196" s="61"/>
      <c r="H196" s="61"/>
      <c r="I196" s="61"/>
      <c r="J196" s="61"/>
      <c r="K196" s="61"/>
      <c r="L196" s="61">
        <f t="shared" si="5"/>
        <v>28980</v>
      </c>
    </row>
    <row r="197" spans="2:12" ht="21">
      <c r="B197" s="261" t="s">
        <v>298</v>
      </c>
      <c r="C197" s="61"/>
      <c r="D197" s="61"/>
      <c r="E197" s="61"/>
      <c r="F197" s="61"/>
      <c r="G197" s="61"/>
      <c r="H197" s="61"/>
      <c r="I197" s="61"/>
      <c r="J197" s="61"/>
      <c r="K197" s="61">
        <v>1176</v>
      </c>
      <c r="L197" s="61">
        <f t="shared" si="5"/>
        <v>1176</v>
      </c>
    </row>
    <row r="198" spans="2:12" ht="21">
      <c r="B198" s="261" t="s">
        <v>191</v>
      </c>
      <c r="C198" s="61"/>
      <c r="D198" s="61">
        <v>94180</v>
      </c>
      <c r="E198" s="61"/>
      <c r="F198" s="61"/>
      <c r="G198" s="61"/>
      <c r="H198" s="61"/>
      <c r="I198" s="61"/>
      <c r="J198" s="61"/>
      <c r="K198" s="61"/>
      <c r="L198" s="61">
        <f t="shared" si="5"/>
        <v>94180</v>
      </c>
    </row>
    <row r="199" spans="2:12" ht="21">
      <c r="B199" s="261" t="s">
        <v>293</v>
      </c>
      <c r="C199" s="61"/>
      <c r="D199" s="61"/>
      <c r="E199" s="61"/>
      <c r="F199" s="61">
        <v>44</v>
      </c>
      <c r="G199" s="61"/>
      <c r="H199" s="61"/>
      <c r="I199" s="61"/>
      <c r="J199" s="61"/>
      <c r="K199" s="61"/>
      <c r="L199" s="61">
        <f t="shared" si="5"/>
        <v>44</v>
      </c>
    </row>
    <row r="200" spans="2:12" ht="21">
      <c r="B200" s="261" t="s">
        <v>161</v>
      </c>
      <c r="C200" s="61"/>
      <c r="D200" s="61">
        <v>125680.66</v>
      </c>
      <c r="E200" s="61"/>
      <c r="F200" s="61"/>
      <c r="G200" s="61"/>
      <c r="H200" s="61"/>
      <c r="I200" s="61"/>
      <c r="J200" s="61"/>
      <c r="K200" s="61"/>
      <c r="L200" s="61">
        <f t="shared" si="5"/>
        <v>125680.66</v>
      </c>
    </row>
    <row r="201" spans="2:12" ht="21">
      <c r="B201" s="261" t="s">
        <v>107</v>
      </c>
      <c r="C201" s="61">
        <v>52686</v>
      </c>
      <c r="D201" s="61"/>
      <c r="E201" s="61"/>
      <c r="F201" s="61"/>
      <c r="G201" s="61"/>
      <c r="H201" s="61"/>
      <c r="I201" s="61"/>
      <c r="J201" s="61"/>
      <c r="K201" s="61"/>
      <c r="L201" s="61">
        <f t="shared" si="5"/>
        <v>52686</v>
      </c>
    </row>
    <row r="202" spans="2:12" ht="21">
      <c r="B202" s="261" t="s">
        <v>168</v>
      </c>
      <c r="C202" s="61"/>
      <c r="D202" s="61">
        <v>14980</v>
      </c>
      <c r="E202" s="61"/>
      <c r="F202" s="61"/>
      <c r="G202" s="61"/>
      <c r="H202" s="61"/>
      <c r="I202" s="61"/>
      <c r="J202" s="61"/>
      <c r="K202" s="61"/>
      <c r="L202" s="61">
        <f t="shared" si="5"/>
        <v>14980</v>
      </c>
    </row>
    <row r="203" spans="2:12" ht="21">
      <c r="B203" s="504" t="s">
        <v>98</v>
      </c>
      <c r="C203" s="307">
        <v>177482.4</v>
      </c>
      <c r="D203" s="307">
        <f>467492.5+25430</f>
        <v>492922.5</v>
      </c>
      <c r="E203" s="307">
        <v>100733.75</v>
      </c>
      <c r="F203" s="307">
        <f>200890.4+11300+18920+18920</f>
        <v>250030.4</v>
      </c>
      <c r="G203" s="307">
        <v>7680</v>
      </c>
      <c r="H203" s="307">
        <v>3756</v>
      </c>
      <c r="I203" s="307">
        <v>450</v>
      </c>
      <c r="J203" s="307">
        <v>15124</v>
      </c>
      <c r="K203" s="307">
        <v>5951</v>
      </c>
      <c r="L203" s="307">
        <f t="shared" si="5"/>
        <v>1054130.05</v>
      </c>
    </row>
    <row r="204" spans="2:12" ht="21">
      <c r="B204" s="518" t="s">
        <v>316</v>
      </c>
      <c r="C204" s="509">
        <f>SUM(C189:C203)</f>
        <v>230168.4</v>
      </c>
      <c r="D204" s="509">
        <f t="shared" ref="D204:K204" si="6">SUM(D189:D203)</f>
        <v>923092.06</v>
      </c>
      <c r="E204" s="509">
        <f t="shared" si="6"/>
        <v>100733.75</v>
      </c>
      <c r="F204" s="509">
        <f t="shared" si="6"/>
        <v>250074.4</v>
      </c>
      <c r="G204" s="509">
        <f t="shared" si="6"/>
        <v>7680</v>
      </c>
      <c r="H204" s="509">
        <f t="shared" si="6"/>
        <v>3756</v>
      </c>
      <c r="I204" s="509">
        <f t="shared" si="6"/>
        <v>450</v>
      </c>
      <c r="J204" s="509">
        <f t="shared" si="6"/>
        <v>15124</v>
      </c>
      <c r="K204" s="509">
        <f t="shared" si="6"/>
        <v>8561</v>
      </c>
      <c r="L204" s="509">
        <f>SUM(L189:L203)</f>
        <v>1539639.61</v>
      </c>
    </row>
    <row r="207" spans="2:12">
      <c r="B207" s="262" t="s">
        <v>390</v>
      </c>
    </row>
    <row r="208" spans="2:12">
      <c r="B208" s="12" t="s">
        <v>391</v>
      </c>
    </row>
  </sheetData>
  <autoFilter ref="A6:Q152"/>
  <mergeCells count="12">
    <mergeCell ref="B185:L185"/>
    <mergeCell ref="C186:H186"/>
    <mergeCell ref="C187:K187"/>
    <mergeCell ref="A1:R1"/>
    <mergeCell ref="A2:R2"/>
    <mergeCell ref="A3:R3"/>
    <mergeCell ref="A5:A6"/>
    <mergeCell ref="C5:C6"/>
    <mergeCell ref="G5:O5"/>
    <mergeCell ref="P5:P6"/>
    <mergeCell ref="Q5:Q6"/>
    <mergeCell ref="R5:R6"/>
  </mergeCells>
  <printOptions horizontalCentered="1"/>
  <pageMargins left="0.15748031496062992" right="0.15748031496062992" top="0.39370078740157483" bottom="0.43" header="0.23622047244094491" footer="0.16"/>
  <pageSetup paperSize="9" scale="66" orientation="landscape" r:id="rId2"/>
  <headerFooter alignWithMargins="0">
    <oddFooter>&amp;C&amp;"TH SarabunPSK,Regular"&amp;12หน้า &amp;P/&amp;N</oddFooter>
  </headerFooter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82"/>
  <sheetViews>
    <sheetView view="pageBreakPreview" zoomScaleNormal="100" zoomScaleSheetLayoutView="100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J72" sqref="J72"/>
    </sheetView>
  </sheetViews>
  <sheetFormatPr defaultRowHeight="18.75"/>
  <cols>
    <col min="1" max="1" width="7" style="24" customWidth="1"/>
    <col min="2" max="2" width="27.7109375" style="12" customWidth="1"/>
    <col min="3" max="4" width="14.85546875" style="12" customWidth="1"/>
    <col min="5" max="5" width="14.85546875" style="168" customWidth="1"/>
    <col min="6" max="6" width="14.85546875" style="12" customWidth="1"/>
    <col min="7" max="7" width="14.85546875" style="1" customWidth="1"/>
    <col min="8" max="11" width="14.85546875" style="13" customWidth="1"/>
    <col min="12" max="13" width="10.42578125" style="13" customWidth="1"/>
    <col min="14" max="14" width="6.42578125" style="13" customWidth="1"/>
    <col min="15" max="15" width="11.5703125" style="13" customWidth="1"/>
    <col min="16" max="16" width="12" style="13" customWidth="1"/>
    <col min="17" max="17" width="11.140625" style="1" customWidth="1"/>
    <col min="18" max="16384" width="9.140625" style="1"/>
  </cols>
  <sheetData>
    <row r="1" spans="1:17" ht="23.25" hidden="1">
      <c r="A1" s="442" t="s">
        <v>0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19"/>
    </row>
    <row r="2" spans="1:17" s="19" customFormat="1" ht="21" hidden="1">
      <c r="A2" s="453" t="s">
        <v>22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</row>
    <row r="3" spans="1:17" ht="21" hidden="1">
      <c r="A3" s="454" t="s">
        <v>24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19"/>
      <c r="Q3" s="187">
        <v>240484</v>
      </c>
    </row>
    <row r="4" spans="1:17" ht="21" hidden="1" customHeight="1">
      <c r="A4" s="451" t="s">
        <v>14</v>
      </c>
      <c r="B4" s="432"/>
      <c r="C4" s="455" t="s">
        <v>1</v>
      </c>
      <c r="D4" s="435"/>
      <c r="E4" s="148"/>
      <c r="F4" s="437"/>
      <c r="G4" s="444" t="s">
        <v>9</v>
      </c>
      <c r="H4" s="444"/>
      <c r="I4" s="444"/>
      <c r="J4" s="444"/>
      <c r="K4" s="444"/>
      <c r="L4" s="444"/>
      <c r="M4" s="444"/>
      <c r="N4" s="444"/>
      <c r="O4" s="445" t="s">
        <v>29</v>
      </c>
      <c r="P4" s="440" t="s">
        <v>175</v>
      </c>
      <c r="Q4" s="440" t="s">
        <v>4</v>
      </c>
    </row>
    <row r="5" spans="1:17" ht="61.5" hidden="1" customHeight="1">
      <c r="A5" s="452"/>
      <c r="B5" s="433" t="s">
        <v>119</v>
      </c>
      <c r="C5" s="456"/>
      <c r="D5" s="436" t="s">
        <v>95</v>
      </c>
      <c r="E5" s="162" t="s">
        <v>188</v>
      </c>
      <c r="F5" s="163" t="s">
        <v>186</v>
      </c>
      <c r="G5" s="120" t="s">
        <v>318</v>
      </c>
      <c r="H5" s="121" t="s">
        <v>462</v>
      </c>
      <c r="I5" s="121" t="s">
        <v>106</v>
      </c>
      <c r="J5" s="121" t="s">
        <v>322</v>
      </c>
      <c r="K5" s="121" t="s">
        <v>319</v>
      </c>
      <c r="L5" s="121" t="s">
        <v>320</v>
      </c>
      <c r="M5" s="121" t="s">
        <v>178</v>
      </c>
      <c r="N5" s="120" t="s">
        <v>221</v>
      </c>
      <c r="O5" s="450"/>
      <c r="P5" s="441"/>
      <c r="Q5" s="441"/>
    </row>
    <row r="6" spans="1:17" s="88" customFormat="1" ht="21.75" hidden="1" customHeight="1">
      <c r="A6" s="93">
        <v>1</v>
      </c>
      <c r="B6" s="93" t="s">
        <v>100</v>
      </c>
      <c r="C6" s="94" t="s">
        <v>121</v>
      </c>
      <c r="D6" s="94" t="s">
        <v>98</v>
      </c>
      <c r="E6" s="164">
        <v>2356</v>
      </c>
      <c r="F6" s="170">
        <v>240283</v>
      </c>
      <c r="G6" s="99"/>
      <c r="H6" s="100">
        <v>3915</v>
      </c>
      <c r="I6" s="100"/>
      <c r="J6" s="100"/>
      <c r="K6" s="100"/>
      <c r="L6" s="100"/>
      <c r="M6" s="100"/>
      <c r="N6" s="99"/>
      <c r="O6" s="135" t="s">
        <v>54</v>
      </c>
      <c r="P6" s="94" t="s">
        <v>174</v>
      </c>
      <c r="Q6" s="94"/>
    </row>
    <row r="7" spans="1:17" s="88" customFormat="1" ht="21.75" hidden="1" customHeight="1">
      <c r="A7" s="93" t="s">
        <v>59</v>
      </c>
      <c r="B7" s="93" t="s">
        <v>60</v>
      </c>
      <c r="C7" s="94" t="s">
        <v>110</v>
      </c>
      <c r="D7" s="94" t="s">
        <v>98</v>
      </c>
      <c r="E7" s="164">
        <v>2319</v>
      </c>
      <c r="F7" s="170">
        <v>240280</v>
      </c>
      <c r="G7" s="79"/>
      <c r="H7" s="102"/>
      <c r="I7" s="102"/>
      <c r="J7" s="102">
        <v>4100</v>
      </c>
      <c r="K7" s="102"/>
      <c r="L7" s="102"/>
      <c r="M7" s="102"/>
      <c r="N7" s="79"/>
      <c r="O7" s="136" t="s">
        <v>54</v>
      </c>
      <c r="P7" s="90" t="s">
        <v>174</v>
      </c>
      <c r="Q7" s="90"/>
    </row>
    <row r="8" spans="1:17" s="88" customFormat="1" ht="21.75" hidden="1" customHeight="1">
      <c r="A8" s="93" t="s">
        <v>58</v>
      </c>
      <c r="B8" s="93" t="s">
        <v>100</v>
      </c>
      <c r="C8" s="94" t="s">
        <v>151</v>
      </c>
      <c r="D8" s="94" t="s">
        <v>98</v>
      </c>
      <c r="E8" s="164">
        <v>2561</v>
      </c>
      <c r="F8" s="170">
        <v>240290</v>
      </c>
      <c r="G8" s="79"/>
      <c r="H8" s="102">
        <v>25680</v>
      </c>
      <c r="I8" s="102"/>
      <c r="J8" s="102"/>
      <c r="K8" s="102"/>
      <c r="L8" s="102"/>
      <c r="M8" s="102"/>
      <c r="N8" s="79"/>
      <c r="O8" s="136" t="s">
        <v>170</v>
      </c>
      <c r="P8" s="90" t="s">
        <v>174</v>
      </c>
      <c r="Q8" s="94"/>
    </row>
    <row r="9" spans="1:17" s="88" customFormat="1" ht="21.75" hidden="1" customHeight="1">
      <c r="A9" s="93" t="s">
        <v>31</v>
      </c>
      <c r="B9" s="93" t="s">
        <v>100</v>
      </c>
      <c r="C9" s="94" t="s">
        <v>147</v>
      </c>
      <c r="D9" s="94" t="s">
        <v>98</v>
      </c>
      <c r="E9" s="164">
        <v>2371</v>
      </c>
      <c r="F9" s="170">
        <v>240284</v>
      </c>
      <c r="G9" s="79"/>
      <c r="H9" s="102">
        <v>39648</v>
      </c>
      <c r="I9" s="102"/>
      <c r="J9" s="102"/>
      <c r="K9" s="102"/>
      <c r="L9" s="102"/>
      <c r="M9" s="102"/>
      <c r="N9" s="79"/>
      <c r="O9" s="136" t="s">
        <v>170</v>
      </c>
      <c r="P9" s="90" t="s">
        <v>174</v>
      </c>
      <c r="Q9" s="94"/>
    </row>
    <row r="10" spans="1:17" s="74" customFormat="1" ht="21.75" hidden="1" customHeight="1">
      <c r="A10" s="93" t="s">
        <v>32</v>
      </c>
      <c r="B10" s="89" t="s">
        <v>100</v>
      </c>
      <c r="C10" s="91" t="s">
        <v>143</v>
      </c>
      <c r="D10" s="91" t="s">
        <v>98</v>
      </c>
      <c r="E10" s="165">
        <v>2252</v>
      </c>
      <c r="F10" s="155">
        <v>240270</v>
      </c>
      <c r="G10" s="79"/>
      <c r="H10" s="102">
        <v>8560</v>
      </c>
      <c r="I10" s="102"/>
      <c r="J10" s="102"/>
      <c r="K10" s="102"/>
      <c r="L10" s="102"/>
      <c r="M10" s="102"/>
      <c r="N10" s="79"/>
      <c r="O10" s="136" t="s">
        <v>170</v>
      </c>
      <c r="P10" s="90" t="s">
        <v>174</v>
      </c>
      <c r="Q10" s="90"/>
    </row>
    <row r="11" spans="1:17" s="74" customFormat="1" hidden="1">
      <c r="A11" s="89" t="s">
        <v>33</v>
      </c>
      <c r="B11" s="89" t="s">
        <v>100</v>
      </c>
      <c r="C11" s="91" t="s">
        <v>144</v>
      </c>
      <c r="D11" s="91" t="s">
        <v>98</v>
      </c>
      <c r="E11" s="165">
        <v>1898</v>
      </c>
      <c r="F11" s="155">
        <v>240289</v>
      </c>
      <c r="G11" s="79"/>
      <c r="H11" s="102">
        <v>55105</v>
      </c>
      <c r="I11" s="102"/>
      <c r="J11" s="102"/>
      <c r="K11" s="102"/>
      <c r="L11" s="102"/>
      <c r="M11" s="102"/>
      <c r="N11" s="79"/>
      <c r="O11" s="136" t="s">
        <v>170</v>
      </c>
      <c r="P11" s="90" t="s">
        <v>174</v>
      </c>
      <c r="Q11" s="90"/>
    </row>
    <row r="12" spans="1:17" s="74" customFormat="1" hidden="1">
      <c r="A12" s="67" t="s">
        <v>34</v>
      </c>
      <c r="B12" s="89" t="s">
        <v>100</v>
      </c>
      <c r="C12" s="68" t="s">
        <v>172</v>
      </c>
      <c r="D12" s="68" t="s">
        <v>98</v>
      </c>
      <c r="E12" s="166">
        <v>2609</v>
      </c>
      <c r="F12" s="157">
        <v>240297</v>
      </c>
      <c r="G12" s="69"/>
      <c r="H12" s="70">
        <v>20005</v>
      </c>
      <c r="I12" s="70"/>
      <c r="J12" s="70"/>
      <c r="K12" s="70"/>
      <c r="L12" s="70"/>
      <c r="M12" s="70"/>
      <c r="N12" s="71"/>
      <c r="O12" s="80" t="s">
        <v>170</v>
      </c>
      <c r="P12" s="90" t="s">
        <v>174</v>
      </c>
      <c r="Q12" s="68"/>
    </row>
    <row r="13" spans="1:17" s="74" customFormat="1" hidden="1">
      <c r="A13" s="89" t="s">
        <v>35</v>
      </c>
      <c r="B13" s="89" t="s">
        <v>100</v>
      </c>
      <c r="C13" s="91" t="s">
        <v>149</v>
      </c>
      <c r="D13" s="91" t="s">
        <v>98</v>
      </c>
      <c r="E13" s="165">
        <v>2642</v>
      </c>
      <c r="F13" s="155">
        <v>240301</v>
      </c>
      <c r="G13" s="79"/>
      <c r="H13" s="102">
        <f>9500+4400</f>
        <v>13900</v>
      </c>
      <c r="I13" s="102"/>
      <c r="J13" s="102"/>
      <c r="K13" s="102"/>
      <c r="L13" s="102"/>
      <c r="M13" s="102"/>
      <c r="N13" s="79"/>
      <c r="O13" s="136" t="s">
        <v>170</v>
      </c>
      <c r="P13" s="90" t="s">
        <v>174</v>
      </c>
      <c r="Q13" s="90"/>
    </row>
    <row r="14" spans="1:17" s="74" customFormat="1" ht="37.5" hidden="1">
      <c r="A14" s="93" t="s">
        <v>36</v>
      </c>
      <c r="B14" s="67" t="s">
        <v>100</v>
      </c>
      <c r="C14" s="68" t="s">
        <v>116</v>
      </c>
      <c r="D14" s="68" t="s">
        <v>159</v>
      </c>
      <c r="E14" s="166">
        <v>2357</v>
      </c>
      <c r="F14" s="157">
        <v>240283</v>
      </c>
      <c r="G14" s="69"/>
      <c r="H14" s="174">
        <v>44592.25</v>
      </c>
      <c r="I14" s="174"/>
      <c r="J14" s="174"/>
      <c r="K14" s="174"/>
      <c r="L14" s="174"/>
      <c r="M14" s="174"/>
      <c r="N14" s="71"/>
      <c r="O14" s="136" t="s">
        <v>170</v>
      </c>
      <c r="P14" s="90" t="s">
        <v>174</v>
      </c>
      <c r="Q14" s="175"/>
    </row>
    <row r="15" spans="1:17" s="74" customFormat="1" ht="37.5" hidden="1">
      <c r="A15" s="93" t="s">
        <v>37</v>
      </c>
      <c r="B15" s="67" t="s">
        <v>100</v>
      </c>
      <c r="C15" s="68" t="s">
        <v>136</v>
      </c>
      <c r="D15" s="68" t="s">
        <v>117</v>
      </c>
      <c r="E15" s="166">
        <v>2598</v>
      </c>
      <c r="F15" s="157">
        <v>240296</v>
      </c>
      <c r="G15" s="69"/>
      <c r="H15" s="174">
        <v>36273</v>
      </c>
      <c r="I15" s="174"/>
      <c r="J15" s="174"/>
      <c r="K15" s="174"/>
      <c r="L15" s="174"/>
      <c r="M15" s="174"/>
      <c r="N15" s="71"/>
      <c r="O15" s="136" t="s">
        <v>170</v>
      </c>
      <c r="P15" s="90" t="s">
        <v>174</v>
      </c>
      <c r="Q15" s="175"/>
    </row>
    <row r="16" spans="1:17" s="74" customFormat="1" hidden="1">
      <c r="A16" s="93" t="s">
        <v>38</v>
      </c>
      <c r="B16" s="67" t="s">
        <v>100</v>
      </c>
      <c r="C16" s="68" t="s">
        <v>190</v>
      </c>
      <c r="D16" s="68" t="s">
        <v>98</v>
      </c>
      <c r="E16" s="166">
        <v>2322</v>
      </c>
      <c r="F16" s="157">
        <v>240280</v>
      </c>
      <c r="G16" s="69"/>
      <c r="H16" s="174">
        <v>98625</v>
      </c>
      <c r="I16" s="174"/>
      <c r="J16" s="174"/>
      <c r="K16" s="174"/>
      <c r="L16" s="174"/>
      <c r="M16" s="174"/>
      <c r="N16" s="71"/>
      <c r="O16" s="136" t="s">
        <v>170</v>
      </c>
      <c r="P16" s="90" t="s">
        <v>174</v>
      </c>
      <c r="Q16" s="175"/>
    </row>
    <row r="17" spans="1:17" s="74" customFormat="1" hidden="1">
      <c r="A17" s="89" t="s">
        <v>39</v>
      </c>
      <c r="B17" s="67" t="s">
        <v>100</v>
      </c>
      <c r="C17" s="68" t="s">
        <v>192</v>
      </c>
      <c r="D17" s="68" t="s">
        <v>191</v>
      </c>
      <c r="E17" s="166">
        <v>2629</v>
      </c>
      <c r="F17" s="157">
        <v>240301</v>
      </c>
      <c r="G17" s="69"/>
      <c r="H17" s="174">
        <v>10820</v>
      </c>
      <c r="I17" s="174"/>
      <c r="J17" s="174"/>
      <c r="K17" s="174"/>
      <c r="L17" s="174"/>
      <c r="M17" s="174"/>
      <c r="N17" s="71"/>
      <c r="O17" s="136" t="s">
        <v>170</v>
      </c>
      <c r="P17" s="90" t="s">
        <v>174</v>
      </c>
      <c r="Q17" s="175"/>
    </row>
    <row r="18" spans="1:17" s="74" customFormat="1" ht="37.5" hidden="1">
      <c r="A18" s="67" t="s">
        <v>40</v>
      </c>
      <c r="B18" s="67" t="s">
        <v>100</v>
      </c>
      <c r="C18" s="68" t="s">
        <v>264</v>
      </c>
      <c r="D18" s="68" t="s">
        <v>198</v>
      </c>
      <c r="E18" s="166">
        <v>2121</v>
      </c>
      <c r="F18" s="157">
        <v>240255</v>
      </c>
      <c r="G18" s="69"/>
      <c r="H18" s="174">
        <v>3424</v>
      </c>
      <c r="I18" s="174"/>
      <c r="J18" s="174"/>
      <c r="K18" s="174"/>
      <c r="L18" s="174"/>
      <c r="M18" s="174"/>
      <c r="N18" s="71"/>
      <c r="O18" s="136" t="s">
        <v>54</v>
      </c>
      <c r="P18" s="90" t="s">
        <v>174</v>
      </c>
      <c r="Q18" s="175"/>
    </row>
    <row r="19" spans="1:17" s="74" customFormat="1" ht="37.5" hidden="1">
      <c r="A19" s="89" t="s">
        <v>41</v>
      </c>
      <c r="B19" s="67" t="s">
        <v>100</v>
      </c>
      <c r="C19" s="68" t="s">
        <v>194</v>
      </c>
      <c r="D19" s="68" t="s">
        <v>159</v>
      </c>
      <c r="E19" s="166">
        <v>2277</v>
      </c>
      <c r="F19" s="157">
        <v>240275</v>
      </c>
      <c r="G19" s="69"/>
      <c r="H19" s="174">
        <v>16860</v>
      </c>
      <c r="I19" s="174"/>
      <c r="J19" s="174"/>
      <c r="K19" s="174"/>
      <c r="L19" s="174"/>
      <c r="M19" s="174"/>
      <c r="N19" s="71"/>
      <c r="O19" s="136" t="s">
        <v>170</v>
      </c>
      <c r="P19" s="90" t="s">
        <v>174</v>
      </c>
      <c r="Q19" s="175"/>
    </row>
    <row r="20" spans="1:17" s="74" customFormat="1" hidden="1">
      <c r="A20" s="223" t="s">
        <v>43</v>
      </c>
      <c r="B20" s="244" t="s">
        <v>100</v>
      </c>
      <c r="C20" s="245" t="s">
        <v>148</v>
      </c>
      <c r="D20" s="245" t="s">
        <v>98</v>
      </c>
      <c r="E20" s="246">
        <v>2568</v>
      </c>
      <c r="F20" s="227">
        <v>240294</v>
      </c>
      <c r="G20" s="228"/>
      <c r="H20" s="229">
        <v>800</v>
      </c>
      <c r="I20" s="229"/>
      <c r="J20" s="229"/>
      <c r="K20" s="229"/>
      <c r="L20" s="229"/>
      <c r="M20" s="229"/>
      <c r="N20" s="247"/>
      <c r="O20" s="231" t="s">
        <v>54</v>
      </c>
      <c r="P20" s="243" t="s">
        <v>174</v>
      </c>
      <c r="Q20" s="225"/>
    </row>
    <row r="21" spans="1:17" s="74" customFormat="1" hidden="1">
      <c r="A21" s="93" t="s">
        <v>46</v>
      </c>
      <c r="B21" s="197" t="s">
        <v>100</v>
      </c>
      <c r="C21" s="175"/>
      <c r="D21" s="175" t="s">
        <v>98</v>
      </c>
      <c r="E21" s="156">
        <v>2557</v>
      </c>
      <c r="F21" s="157">
        <v>240290</v>
      </c>
      <c r="G21" s="69"/>
      <c r="H21" s="174">
        <v>25430</v>
      </c>
      <c r="I21" s="174"/>
      <c r="J21" s="174"/>
      <c r="K21" s="174"/>
      <c r="L21" s="174"/>
      <c r="M21" s="174"/>
      <c r="N21" s="72"/>
      <c r="O21" s="73" t="s">
        <v>170</v>
      </c>
      <c r="P21" s="90" t="s">
        <v>174</v>
      </c>
      <c r="Q21" s="138"/>
    </row>
    <row r="22" spans="1:17" s="74" customFormat="1" ht="37.5" hidden="1">
      <c r="A22" s="67" t="s">
        <v>47</v>
      </c>
      <c r="B22" s="197" t="s">
        <v>100</v>
      </c>
      <c r="C22" s="68" t="s">
        <v>346</v>
      </c>
      <c r="D22" s="68" t="s">
        <v>347</v>
      </c>
      <c r="E22" s="166">
        <v>189</v>
      </c>
      <c r="F22" s="157">
        <v>240360</v>
      </c>
      <c r="G22" s="69"/>
      <c r="H22" s="174">
        <v>1100</v>
      </c>
      <c r="I22" s="174"/>
      <c r="J22" s="174"/>
      <c r="K22" s="174"/>
      <c r="L22" s="174"/>
      <c r="M22" s="174"/>
      <c r="N22" s="71"/>
      <c r="O22" s="136" t="s">
        <v>54</v>
      </c>
      <c r="P22" s="90" t="s">
        <v>174</v>
      </c>
      <c r="Q22" s="175"/>
    </row>
    <row r="23" spans="1:17" s="74" customFormat="1" hidden="1">
      <c r="A23" s="67" t="s">
        <v>48</v>
      </c>
      <c r="B23" s="67" t="s">
        <v>100</v>
      </c>
      <c r="C23" s="68" t="s">
        <v>350</v>
      </c>
      <c r="D23" s="68" t="s">
        <v>98</v>
      </c>
      <c r="E23" s="166">
        <v>144</v>
      </c>
      <c r="F23" s="157">
        <v>240353</v>
      </c>
      <c r="G23" s="69"/>
      <c r="H23" s="174">
        <v>31460</v>
      </c>
      <c r="I23" s="174"/>
      <c r="J23" s="174"/>
      <c r="K23" s="174"/>
      <c r="L23" s="174"/>
      <c r="M23" s="174"/>
      <c r="N23" s="71"/>
      <c r="O23" s="73" t="s">
        <v>170</v>
      </c>
      <c r="P23" s="90" t="s">
        <v>174</v>
      </c>
      <c r="Q23" s="175"/>
    </row>
    <row r="24" spans="1:17" s="74" customFormat="1" hidden="1">
      <c r="A24" s="67" t="s">
        <v>49</v>
      </c>
      <c r="B24" s="67" t="s">
        <v>100</v>
      </c>
      <c r="C24" s="68" t="s">
        <v>351</v>
      </c>
      <c r="D24" s="68" t="s">
        <v>98</v>
      </c>
      <c r="E24" s="166">
        <v>327</v>
      </c>
      <c r="F24" s="157">
        <v>240380</v>
      </c>
      <c r="G24" s="69"/>
      <c r="H24" s="174">
        <v>13175</v>
      </c>
      <c r="I24" s="174"/>
      <c r="J24" s="174"/>
      <c r="K24" s="174"/>
      <c r="L24" s="174"/>
      <c r="M24" s="174"/>
      <c r="N24" s="71"/>
      <c r="O24" s="73" t="s">
        <v>170</v>
      </c>
      <c r="P24" s="90" t="s">
        <v>174</v>
      </c>
      <c r="Q24" s="175"/>
    </row>
    <row r="25" spans="1:17" s="74" customFormat="1" ht="37.5" hidden="1">
      <c r="A25" s="67" t="s">
        <v>50</v>
      </c>
      <c r="B25" s="67" t="s">
        <v>100</v>
      </c>
      <c r="C25" s="68" t="s">
        <v>353</v>
      </c>
      <c r="D25" s="68" t="s">
        <v>352</v>
      </c>
      <c r="E25" s="166">
        <v>319</v>
      </c>
      <c r="F25" s="157">
        <v>240380</v>
      </c>
      <c r="G25" s="69"/>
      <c r="H25" s="174">
        <v>2247</v>
      </c>
      <c r="I25" s="174"/>
      <c r="J25" s="174"/>
      <c r="K25" s="174"/>
      <c r="L25" s="174"/>
      <c r="M25" s="174"/>
      <c r="N25" s="71"/>
      <c r="O25" s="73" t="s">
        <v>54</v>
      </c>
      <c r="P25" s="90" t="s">
        <v>174</v>
      </c>
      <c r="Q25" s="175"/>
    </row>
    <row r="26" spans="1:17" s="74" customFormat="1" ht="56.25" hidden="1">
      <c r="A26" s="67" t="s">
        <v>51</v>
      </c>
      <c r="B26" s="67" t="s">
        <v>100</v>
      </c>
      <c r="C26" s="68" t="s">
        <v>354</v>
      </c>
      <c r="D26" s="68" t="s">
        <v>352</v>
      </c>
      <c r="E26" s="166">
        <v>335</v>
      </c>
      <c r="F26" s="157">
        <v>240382</v>
      </c>
      <c r="G26" s="69"/>
      <c r="H26" s="174">
        <v>4380</v>
      </c>
      <c r="I26" s="174"/>
      <c r="J26" s="174"/>
      <c r="K26" s="174"/>
      <c r="L26" s="174"/>
      <c r="M26" s="174"/>
      <c r="N26" s="71"/>
      <c r="O26" s="136" t="s">
        <v>54</v>
      </c>
      <c r="P26" s="90" t="s">
        <v>174</v>
      </c>
      <c r="Q26" s="175"/>
    </row>
    <row r="27" spans="1:17" s="429" customFormat="1" ht="37.5" hidden="1">
      <c r="A27" s="244" t="s">
        <v>52</v>
      </c>
      <c r="B27" s="244" t="s">
        <v>100</v>
      </c>
      <c r="C27" s="245" t="s">
        <v>362</v>
      </c>
      <c r="D27" s="245" t="s">
        <v>98</v>
      </c>
      <c r="E27" s="246">
        <v>455</v>
      </c>
      <c r="F27" s="227">
        <v>240399</v>
      </c>
      <c r="G27" s="228"/>
      <c r="H27" s="229">
        <v>2675</v>
      </c>
      <c r="I27" s="229"/>
      <c r="J27" s="229"/>
      <c r="K27" s="229"/>
      <c r="L27" s="229"/>
      <c r="M27" s="229"/>
      <c r="N27" s="247"/>
      <c r="O27" s="230" t="s">
        <v>54</v>
      </c>
      <c r="P27" s="243" t="s">
        <v>174</v>
      </c>
      <c r="Q27" s="225"/>
    </row>
    <row r="28" spans="1:17" s="74" customFormat="1" ht="37.5" hidden="1">
      <c r="A28" s="67" t="s">
        <v>53</v>
      </c>
      <c r="B28" s="67" t="s">
        <v>100</v>
      </c>
      <c r="C28" s="68" t="s">
        <v>444</v>
      </c>
      <c r="D28" s="68" t="s">
        <v>98</v>
      </c>
      <c r="E28" s="166">
        <v>818</v>
      </c>
      <c r="F28" s="157">
        <v>240452</v>
      </c>
      <c r="G28" s="69"/>
      <c r="H28" s="174">
        <v>18618</v>
      </c>
      <c r="I28" s="174"/>
      <c r="J28" s="174"/>
      <c r="K28" s="174"/>
      <c r="L28" s="174"/>
      <c r="M28" s="174"/>
      <c r="N28" s="71"/>
      <c r="O28" s="73" t="s">
        <v>44</v>
      </c>
      <c r="P28" s="90" t="s">
        <v>174</v>
      </c>
      <c r="Q28" s="175"/>
    </row>
    <row r="29" spans="1:17" s="74" customFormat="1" hidden="1">
      <c r="A29" s="67"/>
      <c r="B29" s="67"/>
      <c r="C29" s="68"/>
      <c r="D29" s="68"/>
      <c r="E29" s="166"/>
      <c r="F29" s="157"/>
      <c r="G29" s="69"/>
      <c r="H29" s="174"/>
      <c r="I29" s="174"/>
      <c r="J29" s="174"/>
      <c r="K29" s="174"/>
      <c r="L29" s="174"/>
      <c r="M29" s="174"/>
      <c r="N29" s="71"/>
      <c r="O29" s="73"/>
      <c r="P29" s="175"/>
      <c r="Q29" s="175"/>
    </row>
    <row r="30" spans="1:17" s="74" customFormat="1" hidden="1">
      <c r="A30" s="67"/>
      <c r="B30" s="67"/>
      <c r="C30" s="68"/>
      <c r="D30" s="68"/>
      <c r="E30" s="166"/>
      <c r="F30" s="157"/>
      <c r="G30" s="69"/>
      <c r="H30" s="174"/>
      <c r="I30" s="174"/>
      <c r="J30" s="174"/>
      <c r="K30" s="174"/>
      <c r="L30" s="174"/>
      <c r="M30" s="174"/>
      <c r="N30" s="71"/>
      <c r="O30" s="136"/>
      <c r="P30" s="175"/>
      <c r="Q30" s="175"/>
    </row>
    <row r="31" spans="1:17" s="74" customFormat="1" hidden="1">
      <c r="A31" s="128"/>
      <c r="B31" s="129" t="s">
        <v>173</v>
      </c>
      <c r="C31" s="130"/>
      <c r="D31" s="130"/>
      <c r="E31" s="167"/>
      <c r="F31" s="159"/>
      <c r="G31" s="131"/>
      <c r="H31" s="132"/>
      <c r="I31" s="132"/>
      <c r="J31" s="132"/>
      <c r="K31" s="132"/>
      <c r="L31" s="132"/>
      <c r="M31" s="132"/>
      <c r="N31" s="133"/>
      <c r="O31" s="234"/>
      <c r="P31" s="137"/>
      <c r="Q31" s="137"/>
    </row>
    <row r="32" spans="1:17" s="74" customFormat="1" ht="56.25" hidden="1">
      <c r="A32" s="67" t="s">
        <v>214</v>
      </c>
      <c r="B32" s="67" t="s">
        <v>100</v>
      </c>
      <c r="C32" s="68" t="s">
        <v>354</v>
      </c>
      <c r="D32" s="68" t="s">
        <v>352</v>
      </c>
      <c r="E32" s="166">
        <v>335</v>
      </c>
      <c r="F32" s="157">
        <v>240382</v>
      </c>
      <c r="G32" s="69"/>
      <c r="H32" s="174">
        <v>4380</v>
      </c>
      <c r="I32" s="174"/>
      <c r="J32" s="174"/>
      <c r="K32" s="174"/>
      <c r="L32" s="174"/>
      <c r="M32" s="174"/>
      <c r="N32" s="71"/>
      <c r="O32" s="136" t="s">
        <v>54</v>
      </c>
      <c r="P32" s="90" t="s">
        <v>355</v>
      </c>
      <c r="Q32" s="175"/>
    </row>
    <row r="33" spans="1:17" s="74" customFormat="1" hidden="1">
      <c r="A33" s="67"/>
      <c r="B33" s="67"/>
      <c r="C33" s="68"/>
      <c r="D33" s="68"/>
      <c r="E33" s="166"/>
      <c r="F33" s="157"/>
      <c r="G33" s="69"/>
      <c r="H33" s="174"/>
      <c r="I33" s="174"/>
      <c r="J33" s="174"/>
      <c r="K33" s="174"/>
      <c r="L33" s="174"/>
      <c r="M33" s="174"/>
      <c r="N33" s="71"/>
      <c r="O33" s="136"/>
      <c r="P33" s="90"/>
      <c r="Q33" s="175"/>
    </row>
    <row r="34" spans="1:17" s="74" customFormat="1" ht="19.5" hidden="1" thickBot="1">
      <c r="A34" s="89"/>
      <c r="B34" s="89"/>
      <c r="C34" s="68"/>
      <c r="D34" s="68"/>
      <c r="E34" s="166"/>
      <c r="F34" s="157"/>
      <c r="G34" s="69"/>
      <c r="H34" s="70"/>
      <c r="I34" s="70"/>
      <c r="J34" s="70"/>
      <c r="K34" s="70"/>
      <c r="L34" s="70"/>
      <c r="M34" s="70"/>
      <c r="N34" s="71"/>
      <c r="O34" s="235"/>
      <c r="P34" s="68"/>
      <c r="Q34" s="68"/>
    </row>
    <row r="35" spans="1:17" ht="19.5" hidden="1" thickBot="1">
      <c r="A35" s="110"/>
      <c r="B35" s="111"/>
      <c r="C35" s="112"/>
      <c r="D35" s="112"/>
      <c r="E35" s="160"/>
      <c r="F35" s="161" t="s">
        <v>213</v>
      </c>
      <c r="G35" s="114">
        <f>SUM(G6:G34)</f>
        <v>0</v>
      </c>
      <c r="H35" s="114">
        <f t="shared" ref="H35:N35" si="0">SUM(H6:H34)</f>
        <v>481672.25</v>
      </c>
      <c r="I35" s="114">
        <f t="shared" si="0"/>
        <v>0</v>
      </c>
      <c r="J35" s="114">
        <f t="shared" si="0"/>
        <v>4100</v>
      </c>
      <c r="K35" s="114">
        <f t="shared" si="0"/>
        <v>0</v>
      </c>
      <c r="L35" s="114">
        <f t="shared" si="0"/>
        <v>0</v>
      </c>
      <c r="M35" s="114">
        <f t="shared" si="0"/>
        <v>0</v>
      </c>
      <c r="N35" s="114">
        <f t="shared" si="0"/>
        <v>0</v>
      </c>
      <c r="O35" s="114"/>
      <c r="P35" s="116"/>
      <c r="Q35" s="116"/>
    </row>
    <row r="36" spans="1:17" hidden="1">
      <c r="F36" s="1"/>
      <c r="G36" s="33"/>
      <c r="H36" s="33"/>
      <c r="I36" s="33"/>
      <c r="J36" s="33"/>
      <c r="K36" s="33"/>
      <c r="L36" s="33"/>
      <c r="M36" s="31"/>
      <c r="P36" s="1"/>
    </row>
    <row r="37" spans="1:17" s="146" customFormat="1" hidden="1">
      <c r="A37" s="141"/>
      <c r="B37" s="142"/>
      <c r="C37" s="143"/>
      <c r="D37" s="143"/>
      <c r="E37" s="169"/>
      <c r="F37" s="171" t="s">
        <v>182</v>
      </c>
      <c r="G37" s="144">
        <f t="shared" ref="G37:N37" si="1">SUM(G32:G34)</f>
        <v>0</v>
      </c>
      <c r="H37" s="144">
        <f t="shared" si="1"/>
        <v>4380</v>
      </c>
      <c r="I37" s="144">
        <f t="shared" si="1"/>
        <v>0</v>
      </c>
      <c r="J37" s="144">
        <f t="shared" si="1"/>
        <v>0</v>
      </c>
      <c r="K37" s="144">
        <f t="shared" si="1"/>
        <v>0</v>
      </c>
      <c r="L37" s="144">
        <f t="shared" si="1"/>
        <v>0</v>
      </c>
      <c r="M37" s="144">
        <f t="shared" si="1"/>
        <v>0</v>
      </c>
      <c r="N37" s="144">
        <f t="shared" si="1"/>
        <v>0</v>
      </c>
      <c r="O37" s="145"/>
    </row>
    <row r="38" spans="1:17" s="146" customFormat="1" hidden="1">
      <c r="A38" s="141"/>
      <c r="B38" s="142"/>
      <c r="C38" s="143"/>
      <c r="D38" s="143"/>
      <c r="E38" s="222" t="s">
        <v>262</v>
      </c>
      <c r="F38" s="171" t="s">
        <v>174</v>
      </c>
      <c r="G38" s="173">
        <f>SUM(G6:G20)</f>
        <v>0</v>
      </c>
      <c r="H38" s="173">
        <f t="shared" ref="H38:N38" si="2">SUM(H6:H20)</f>
        <v>378207.25</v>
      </c>
      <c r="I38" s="173">
        <f t="shared" si="2"/>
        <v>0</v>
      </c>
      <c r="J38" s="173">
        <f t="shared" si="2"/>
        <v>4100</v>
      </c>
      <c r="K38" s="173">
        <f t="shared" si="2"/>
        <v>0</v>
      </c>
      <c r="L38" s="173">
        <f t="shared" si="2"/>
        <v>0</v>
      </c>
      <c r="M38" s="173">
        <f t="shared" si="2"/>
        <v>0</v>
      </c>
      <c r="N38" s="173">
        <f t="shared" si="2"/>
        <v>0</v>
      </c>
      <c r="O38" s="145"/>
    </row>
    <row r="39" spans="1:17" s="146" customFormat="1" hidden="1">
      <c r="A39" s="141"/>
      <c r="B39" s="142"/>
      <c r="C39" s="143"/>
      <c r="D39" s="143"/>
      <c r="E39" s="222" t="s">
        <v>263</v>
      </c>
      <c r="F39" s="171" t="s">
        <v>174</v>
      </c>
      <c r="G39" s="173">
        <f>SUM(G21:G27)</f>
        <v>0</v>
      </c>
      <c r="H39" s="173">
        <f t="shared" ref="H39:N39" si="3">SUM(H21:H27)</f>
        <v>80467</v>
      </c>
      <c r="I39" s="173">
        <f t="shared" si="3"/>
        <v>0</v>
      </c>
      <c r="J39" s="173">
        <f t="shared" si="3"/>
        <v>0</v>
      </c>
      <c r="K39" s="173">
        <f t="shared" si="3"/>
        <v>0</v>
      </c>
      <c r="L39" s="173">
        <f t="shared" si="3"/>
        <v>0</v>
      </c>
      <c r="M39" s="173">
        <f t="shared" si="3"/>
        <v>0</v>
      </c>
      <c r="N39" s="173">
        <f t="shared" si="3"/>
        <v>0</v>
      </c>
      <c r="O39" s="145"/>
    </row>
    <row r="40" spans="1:17" hidden="1">
      <c r="E40" s="222" t="s">
        <v>413</v>
      </c>
      <c r="F40" s="171" t="s">
        <v>174</v>
      </c>
      <c r="G40" s="173">
        <f>SUM(G28:G30)</f>
        <v>0</v>
      </c>
      <c r="H40" s="173">
        <f t="shared" ref="H40:N40" si="4">SUM(H28:H30)</f>
        <v>18618</v>
      </c>
      <c r="I40" s="173">
        <f t="shared" si="4"/>
        <v>0</v>
      </c>
      <c r="J40" s="173">
        <f t="shared" si="4"/>
        <v>0</v>
      </c>
      <c r="K40" s="173">
        <f t="shared" si="4"/>
        <v>0</v>
      </c>
      <c r="L40" s="173">
        <f t="shared" si="4"/>
        <v>0</v>
      </c>
      <c r="M40" s="173">
        <f t="shared" si="4"/>
        <v>0</v>
      </c>
      <c r="N40" s="173">
        <f t="shared" si="4"/>
        <v>0</v>
      </c>
      <c r="P40" s="1"/>
    </row>
    <row r="41" spans="1:17" hidden="1">
      <c r="F41" s="199"/>
      <c r="G41" s="147"/>
      <c r="H41" s="147"/>
      <c r="I41" s="147"/>
      <c r="J41" s="147"/>
      <c r="K41" s="147"/>
      <c r="L41" s="147"/>
      <c r="M41" s="147"/>
      <c r="N41" s="147"/>
      <c r="P41" s="1"/>
    </row>
    <row r="42" spans="1:17" hidden="1">
      <c r="F42" s="199"/>
      <c r="G42" s="147"/>
      <c r="H42" s="147"/>
      <c r="I42" s="147"/>
      <c r="J42" s="147"/>
      <c r="K42" s="147"/>
      <c r="L42" s="147"/>
      <c r="M42" s="147"/>
      <c r="N42" s="147"/>
      <c r="P42" s="1"/>
    </row>
    <row r="43" spans="1:17" hidden="1">
      <c r="A43" s="25" t="s">
        <v>4</v>
      </c>
      <c r="G43" s="34"/>
      <c r="H43" s="34"/>
      <c r="I43" s="34"/>
      <c r="J43" s="34"/>
      <c r="K43" s="34"/>
      <c r="L43" s="34"/>
      <c r="M43" s="32" t="e">
        <f>+#REF!/#REF!</f>
        <v>#REF!</v>
      </c>
      <c r="P43" s="1"/>
    </row>
    <row r="44" spans="1:17" hidden="1">
      <c r="A44" s="26" t="s">
        <v>16</v>
      </c>
      <c r="G44" s="34"/>
      <c r="H44" s="34"/>
      <c r="I44" s="34"/>
      <c r="J44" s="34"/>
      <c r="K44" s="34"/>
      <c r="L44" s="34"/>
      <c r="M44" s="32"/>
      <c r="P44" s="1"/>
    </row>
    <row r="45" spans="1:17" hidden="1">
      <c r="A45" s="26" t="s">
        <v>21</v>
      </c>
      <c r="G45" s="34"/>
      <c r="H45" s="34"/>
      <c r="I45" s="34"/>
      <c r="J45" s="34"/>
      <c r="K45" s="34"/>
      <c r="L45" s="34"/>
      <c r="M45" s="32"/>
      <c r="P45" s="1"/>
    </row>
    <row r="46" spans="1:17" hidden="1">
      <c r="B46" s="12" t="s">
        <v>17</v>
      </c>
      <c r="G46" s="34"/>
      <c r="H46" s="34"/>
      <c r="I46" s="34"/>
      <c r="J46" s="34"/>
      <c r="K46" s="34"/>
      <c r="L46" s="34"/>
      <c r="M46" s="32"/>
      <c r="P46" s="1"/>
    </row>
    <row r="47" spans="1:17" hidden="1">
      <c r="B47" s="12" t="s">
        <v>18</v>
      </c>
      <c r="G47" s="34"/>
      <c r="H47" s="34"/>
      <c r="I47" s="34"/>
      <c r="J47" s="34"/>
      <c r="K47" s="34"/>
      <c r="L47" s="34"/>
      <c r="M47" s="32"/>
      <c r="P47" s="1"/>
    </row>
    <row r="48" spans="1:17" hidden="1">
      <c r="B48" s="12" t="s">
        <v>19</v>
      </c>
      <c r="G48" s="34"/>
      <c r="H48" s="34"/>
      <c r="I48" s="34"/>
      <c r="J48" s="34"/>
      <c r="K48" s="34"/>
      <c r="L48" s="34"/>
      <c r="M48" s="32"/>
      <c r="P48" s="1"/>
    </row>
    <row r="49" spans="2:16" hidden="1">
      <c r="B49" s="12" t="s">
        <v>20</v>
      </c>
      <c r="G49" s="34"/>
      <c r="H49" s="34"/>
      <c r="I49" s="34"/>
      <c r="J49" s="34"/>
      <c r="K49" s="34"/>
      <c r="L49" s="34"/>
      <c r="M49" s="32"/>
      <c r="P49" s="1"/>
    </row>
    <row r="50" spans="2:16" hidden="1">
      <c r="H50" s="34"/>
      <c r="I50" s="34"/>
      <c r="J50" s="34"/>
      <c r="K50" s="34"/>
      <c r="L50" s="34"/>
      <c r="M50" s="34"/>
      <c r="N50" s="32"/>
    </row>
    <row r="51" spans="2:16" hidden="1">
      <c r="H51" s="34"/>
      <c r="I51" s="34"/>
      <c r="J51" s="34"/>
      <c r="K51" s="34"/>
      <c r="L51" s="34"/>
      <c r="M51" s="34"/>
      <c r="N51" s="32"/>
    </row>
    <row r="52" spans="2:16" hidden="1">
      <c r="H52" s="34"/>
      <c r="I52" s="34"/>
      <c r="J52" s="34"/>
      <c r="K52" s="34"/>
      <c r="L52" s="34"/>
      <c r="M52" s="34"/>
      <c r="N52" s="32"/>
    </row>
    <row r="53" spans="2:16" hidden="1">
      <c r="H53" s="34"/>
      <c r="I53" s="34"/>
      <c r="J53" s="34"/>
      <c r="K53" s="34"/>
      <c r="L53" s="34"/>
      <c r="M53" s="34"/>
      <c r="N53" s="32"/>
    </row>
    <row r="54" spans="2:16" hidden="1">
      <c r="H54" s="34"/>
      <c r="I54" s="34"/>
      <c r="J54" s="34"/>
      <c r="K54" s="34"/>
      <c r="L54" s="34"/>
      <c r="M54" s="34"/>
      <c r="N54" s="32"/>
    </row>
    <row r="55" spans="2:16" hidden="1">
      <c r="B55" s="256" t="s">
        <v>330</v>
      </c>
      <c r="C55" t="s">
        <v>329</v>
      </c>
      <c r="D55" t="s">
        <v>463</v>
      </c>
      <c r="E55" t="s">
        <v>323</v>
      </c>
      <c r="F55" t="s">
        <v>327</v>
      </c>
      <c r="G55" t="s">
        <v>324</v>
      </c>
      <c r="H55" t="s">
        <v>325</v>
      </c>
      <c r="I55" t="s">
        <v>328</v>
      </c>
      <c r="J55" t="s">
        <v>467</v>
      </c>
      <c r="K55" s="34"/>
      <c r="L55" s="34"/>
      <c r="M55" s="34"/>
      <c r="N55" s="32"/>
    </row>
    <row r="56" spans="2:16" hidden="1">
      <c r="B56" s="257" t="s">
        <v>117</v>
      </c>
      <c r="C56" s="258"/>
      <c r="D56" s="258">
        <v>36273</v>
      </c>
      <c r="E56" s="258"/>
      <c r="F56" s="258"/>
      <c r="G56" s="258"/>
      <c r="H56" s="258"/>
      <c r="I56" s="258"/>
      <c r="J56" s="258"/>
      <c r="K56" s="32"/>
      <c r="L56" s="32"/>
      <c r="M56" s="32"/>
      <c r="N56" s="32"/>
    </row>
    <row r="57" spans="2:16" hidden="1">
      <c r="B57" s="257" t="s">
        <v>347</v>
      </c>
      <c r="C57" s="258"/>
      <c r="D57" s="258">
        <v>1100</v>
      </c>
      <c r="E57" s="258"/>
      <c r="F57" s="258"/>
      <c r="G57" s="258"/>
      <c r="H57" s="258"/>
      <c r="I57" s="258"/>
      <c r="J57" s="258"/>
    </row>
    <row r="58" spans="2:16" hidden="1">
      <c r="B58" s="257" t="s">
        <v>352</v>
      </c>
      <c r="C58" s="258"/>
      <c r="D58" s="258">
        <v>11007</v>
      </c>
      <c r="E58" s="258"/>
      <c r="F58" s="258"/>
      <c r="G58" s="258"/>
      <c r="H58" s="258"/>
      <c r="I58" s="258"/>
      <c r="J58" s="258"/>
    </row>
    <row r="59" spans="2:16" hidden="1">
      <c r="B59" s="257" t="s">
        <v>198</v>
      </c>
      <c r="C59" s="258"/>
      <c r="D59" s="258">
        <v>3424</v>
      </c>
      <c r="E59" s="258"/>
      <c r="F59" s="258"/>
      <c r="G59" s="258"/>
      <c r="H59" s="258"/>
      <c r="I59" s="258"/>
      <c r="J59" s="258"/>
    </row>
    <row r="60" spans="2:16" hidden="1">
      <c r="B60" s="257" t="s">
        <v>191</v>
      </c>
      <c r="C60" s="258"/>
      <c r="D60" s="258">
        <v>10820</v>
      </c>
      <c r="E60" s="258"/>
      <c r="F60" s="258"/>
      <c r="G60" s="258"/>
      <c r="H60" s="258"/>
      <c r="I60" s="258"/>
      <c r="J60" s="258"/>
    </row>
    <row r="61" spans="2:16" hidden="1">
      <c r="B61" s="257" t="s">
        <v>159</v>
      </c>
      <c r="C61" s="258"/>
      <c r="D61" s="258">
        <v>61452.25</v>
      </c>
      <c r="E61" s="258"/>
      <c r="F61" s="258"/>
      <c r="G61" s="258"/>
      <c r="H61" s="258"/>
      <c r="I61" s="258"/>
      <c r="J61" s="258"/>
    </row>
    <row r="62" spans="2:16" hidden="1">
      <c r="B62" s="257" t="s">
        <v>98</v>
      </c>
      <c r="C62" s="258"/>
      <c r="D62" s="258">
        <v>357596</v>
      </c>
      <c r="E62" s="258"/>
      <c r="F62" s="258">
        <v>4100</v>
      </c>
      <c r="G62" s="258"/>
      <c r="H62" s="258"/>
      <c r="I62" s="258"/>
      <c r="J62" s="258"/>
    </row>
    <row r="63" spans="2:16" hidden="1">
      <c r="B63" s="257" t="s">
        <v>315</v>
      </c>
      <c r="C63" s="258"/>
      <c r="D63" s="258"/>
      <c r="E63" s="258"/>
      <c r="F63" s="258"/>
      <c r="G63" s="258"/>
      <c r="H63" s="258"/>
      <c r="I63" s="258"/>
      <c r="J63" s="258"/>
    </row>
    <row r="64" spans="2:16" hidden="1">
      <c r="B64" s="257" t="s">
        <v>316</v>
      </c>
      <c r="C64" s="258"/>
      <c r="D64" s="258">
        <v>481672.25</v>
      </c>
      <c r="E64" s="258"/>
      <c r="F64" s="258">
        <v>4100</v>
      </c>
      <c r="G64" s="258"/>
      <c r="H64" s="258"/>
      <c r="I64" s="258"/>
      <c r="J64" s="258"/>
    </row>
    <row r="65" spans="2:11">
      <c r="B65"/>
      <c r="C65"/>
      <c r="D65"/>
    </row>
    <row r="66" spans="2:11">
      <c r="B66"/>
      <c r="C66"/>
      <c r="D66"/>
    </row>
    <row r="67" spans="2:11" ht="28.5">
      <c r="B67" s="496" t="s">
        <v>474</v>
      </c>
      <c r="C67" s="496"/>
      <c r="D67" s="496"/>
      <c r="E67" s="496"/>
      <c r="F67" s="496"/>
      <c r="G67" s="496"/>
      <c r="H67" s="496"/>
      <c r="I67" s="496"/>
      <c r="J67" s="496"/>
      <c r="K67" s="496"/>
    </row>
    <row r="68" spans="2:11" ht="30.75">
      <c r="B68" s="260"/>
      <c r="C68" s="495"/>
      <c r="D68" s="495"/>
      <c r="E68" s="495"/>
      <c r="F68" s="495"/>
      <c r="G68" s="495"/>
      <c r="H68" s="495"/>
      <c r="I68" s="255"/>
      <c r="J68" s="254"/>
      <c r="K68" s="523" t="s">
        <v>468</v>
      </c>
    </row>
    <row r="69" spans="2:11" ht="21">
      <c r="B69" s="512"/>
      <c r="C69" s="524" t="s">
        <v>469</v>
      </c>
      <c r="D69" s="524"/>
      <c r="E69" s="524"/>
      <c r="F69" s="524"/>
      <c r="G69" s="524"/>
      <c r="H69" s="524"/>
      <c r="I69" s="524"/>
      <c r="J69" s="524"/>
      <c r="K69" s="524"/>
    </row>
    <row r="70" spans="2:11" ht="21">
      <c r="B70" s="516" t="s">
        <v>317</v>
      </c>
      <c r="C70" s="516" t="s">
        <v>318</v>
      </c>
      <c r="D70" s="516" t="s">
        <v>470</v>
      </c>
      <c r="E70" s="513" t="s">
        <v>106</v>
      </c>
      <c r="F70" s="513" t="s">
        <v>322</v>
      </c>
      <c r="G70" s="516" t="s">
        <v>319</v>
      </c>
      <c r="H70" s="515" t="s">
        <v>320</v>
      </c>
      <c r="I70" s="515" t="s">
        <v>178</v>
      </c>
      <c r="J70" s="515" t="s">
        <v>221</v>
      </c>
      <c r="K70" s="515" t="s">
        <v>465</v>
      </c>
    </row>
    <row r="71" spans="2:11" ht="21">
      <c r="B71" s="519" t="s">
        <v>117</v>
      </c>
      <c r="C71" s="265"/>
      <c r="D71" s="265">
        <v>36273</v>
      </c>
      <c r="E71" s="520"/>
      <c r="F71" s="263"/>
      <c r="G71" s="263"/>
      <c r="H71" s="263"/>
      <c r="I71" s="263"/>
      <c r="J71" s="263"/>
      <c r="K71" s="263">
        <f>SUM(C71:J71)</f>
        <v>36273</v>
      </c>
    </row>
    <row r="72" spans="2:11" ht="21">
      <c r="B72" s="521" t="s">
        <v>347</v>
      </c>
      <c r="C72" s="61"/>
      <c r="D72" s="267">
        <v>1100</v>
      </c>
      <c r="E72" s="266"/>
      <c r="F72" s="61"/>
      <c r="G72" s="61"/>
      <c r="H72" s="61"/>
      <c r="I72" s="61"/>
      <c r="J72" s="61"/>
      <c r="K72" s="61">
        <f t="shared" ref="K72:K77" si="5">SUM(C72:J72)</f>
        <v>1100</v>
      </c>
    </row>
    <row r="73" spans="2:11" ht="21">
      <c r="B73" s="521" t="s">
        <v>352</v>
      </c>
      <c r="C73" s="61"/>
      <c r="D73" s="267">
        <v>11007</v>
      </c>
      <c r="E73" s="266"/>
      <c r="F73" s="61"/>
      <c r="G73" s="61"/>
      <c r="H73" s="61"/>
      <c r="I73" s="61"/>
      <c r="J73" s="61"/>
      <c r="K73" s="61">
        <f t="shared" si="5"/>
        <v>11007</v>
      </c>
    </row>
    <row r="74" spans="2:11" ht="21">
      <c r="B74" s="521" t="s">
        <v>198</v>
      </c>
      <c r="C74" s="61"/>
      <c r="D74" s="267">
        <v>3424</v>
      </c>
      <c r="E74" s="266"/>
      <c r="F74" s="61"/>
      <c r="G74" s="61"/>
      <c r="H74" s="61"/>
      <c r="I74" s="61"/>
      <c r="J74" s="61"/>
      <c r="K74" s="61">
        <f t="shared" si="5"/>
        <v>3424</v>
      </c>
    </row>
    <row r="75" spans="2:11" ht="21">
      <c r="B75" s="521" t="s">
        <v>191</v>
      </c>
      <c r="C75" s="61"/>
      <c r="D75" s="267">
        <v>10820</v>
      </c>
      <c r="E75" s="266"/>
      <c r="F75" s="61"/>
      <c r="G75" s="61"/>
      <c r="H75" s="61"/>
      <c r="I75" s="61"/>
      <c r="J75" s="61"/>
      <c r="K75" s="61">
        <f t="shared" si="5"/>
        <v>10820</v>
      </c>
    </row>
    <row r="76" spans="2:11" ht="21">
      <c r="B76" s="521" t="s">
        <v>159</v>
      </c>
      <c r="C76" s="61"/>
      <c r="D76" s="267">
        <v>61452.25</v>
      </c>
      <c r="E76" s="266"/>
      <c r="F76" s="61"/>
      <c r="G76" s="61"/>
      <c r="H76" s="61"/>
      <c r="I76" s="61"/>
      <c r="J76" s="61"/>
      <c r="K76" s="61">
        <f t="shared" si="5"/>
        <v>61452.25</v>
      </c>
    </row>
    <row r="77" spans="2:11" ht="21">
      <c r="B77" s="522" t="s">
        <v>98</v>
      </c>
      <c r="C77" s="264"/>
      <c r="D77" s="268">
        <v>357596</v>
      </c>
      <c r="E77" s="269"/>
      <c r="F77" s="264">
        <v>4100</v>
      </c>
      <c r="G77" s="264"/>
      <c r="H77" s="264"/>
      <c r="I77" s="264"/>
      <c r="J77" s="264"/>
      <c r="K77" s="264">
        <f t="shared" si="5"/>
        <v>361696</v>
      </c>
    </row>
    <row r="78" spans="2:11" ht="21">
      <c r="B78" s="517" t="s">
        <v>316</v>
      </c>
      <c r="C78" s="514">
        <f>SUM(C71:C77)</f>
        <v>0</v>
      </c>
      <c r="D78" s="514">
        <f t="shared" ref="D78:J78" si="6">SUM(D71:D77)</f>
        <v>481672.25</v>
      </c>
      <c r="E78" s="514">
        <f t="shared" si="6"/>
        <v>0</v>
      </c>
      <c r="F78" s="514">
        <f t="shared" si="6"/>
        <v>4100</v>
      </c>
      <c r="G78" s="514">
        <f t="shared" si="6"/>
        <v>0</v>
      </c>
      <c r="H78" s="514">
        <f t="shared" si="6"/>
        <v>0</v>
      </c>
      <c r="I78" s="514">
        <f t="shared" si="6"/>
        <v>0</v>
      </c>
      <c r="J78" s="514">
        <f t="shared" si="6"/>
        <v>0</v>
      </c>
      <c r="K78" s="514">
        <f>SUM(K71:K77)</f>
        <v>485772.25</v>
      </c>
    </row>
    <row r="81" spans="2:2">
      <c r="B81" s="262" t="s">
        <v>390</v>
      </c>
    </row>
    <row r="82" spans="2:2">
      <c r="B82" s="12" t="s">
        <v>391</v>
      </c>
    </row>
  </sheetData>
  <autoFilter ref="A5:P33"/>
  <mergeCells count="12">
    <mergeCell ref="P4:P5"/>
    <mergeCell ref="Q4:Q5"/>
    <mergeCell ref="B67:K67"/>
    <mergeCell ref="C68:H68"/>
    <mergeCell ref="C69:K69"/>
    <mergeCell ref="A1:O1"/>
    <mergeCell ref="A2:O2"/>
    <mergeCell ref="A3:O3"/>
    <mergeCell ref="A4:A5"/>
    <mergeCell ref="C4:C5"/>
    <mergeCell ref="G4:N4"/>
    <mergeCell ref="O4:O5"/>
  </mergeCells>
  <printOptions horizontalCentered="1"/>
  <pageMargins left="0.15748031496062992" right="0.15748031496062992" top="0.59055118110236227" bottom="0.19685039370078741" header="0.36" footer="0.51181102362204722"/>
  <pageSetup paperSize="9" scale="66" orientation="landscape" r:id="rId2"/>
  <headerFooter alignWithMargins="0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ประเภทรายการวัสดุ!$A$4:$A$12</xm:f>
          </x14:formula1>
          <xm:sqref>B6:B24 B28:B34 B26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R158"/>
  <sheetViews>
    <sheetView view="pageBreakPreview" zoomScaleNormal="100" zoomScaleSheetLayoutView="100" workbookViewId="0">
      <pane xSplit="6" ySplit="6" topLeftCell="G103" activePane="bottomRight" state="frozen"/>
      <selection pane="topRight" activeCell="G1" sqref="G1"/>
      <selection pane="bottomLeft" activeCell="A7" sqref="A7"/>
      <selection pane="bottomRight" activeCell="K17" sqref="K17"/>
    </sheetView>
  </sheetViews>
  <sheetFormatPr defaultRowHeight="18.75"/>
  <cols>
    <col min="1" max="1" width="5.7109375" style="24" customWidth="1"/>
    <col min="2" max="2" width="20.28515625" style="12" customWidth="1"/>
    <col min="3" max="3" width="27.85546875" style="12" customWidth="1"/>
    <col min="4" max="4" width="14.140625" style="1" customWidth="1"/>
    <col min="5" max="5" width="7.140625" style="1" customWidth="1"/>
    <col min="6" max="6" width="10.28515625" style="1" customWidth="1"/>
    <col min="7" max="7" width="10" style="13" customWidth="1"/>
    <col min="8" max="8" width="13" style="13" customWidth="1"/>
    <col min="9" max="15" width="10" style="13" customWidth="1"/>
    <col min="16" max="16" width="11.28515625" style="13" customWidth="1"/>
    <col min="17" max="17" width="13" style="1" customWidth="1"/>
    <col min="18" max="18" width="16" style="1" customWidth="1"/>
    <col min="19" max="16384" width="9.140625" style="1"/>
  </cols>
  <sheetData>
    <row r="1" spans="1:18" ht="23.25">
      <c r="A1" s="442" t="s">
        <v>0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</row>
    <row r="2" spans="1:18" s="19" customFormat="1" ht="21">
      <c r="A2" s="443" t="s">
        <v>183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</row>
    <row r="3" spans="1:18" ht="23.25">
      <c r="A3" s="442" t="s">
        <v>23</v>
      </c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  <c r="P3" s="442"/>
      <c r="Q3" s="442"/>
      <c r="R3" s="442"/>
    </row>
    <row r="4" spans="1:18" ht="21">
      <c r="A4" s="122"/>
      <c r="B4" s="122"/>
      <c r="C4" s="122"/>
      <c r="D4" s="122"/>
      <c r="E4" s="127"/>
      <c r="F4" s="127"/>
      <c r="G4" s="103"/>
      <c r="H4" s="122"/>
      <c r="I4" s="127"/>
      <c r="J4" s="122"/>
      <c r="K4" s="127"/>
      <c r="L4" s="127"/>
      <c r="M4" s="127"/>
      <c r="N4" s="122"/>
      <c r="O4" s="122"/>
      <c r="P4" s="122"/>
      <c r="Q4" s="19"/>
      <c r="R4" s="187">
        <v>240484</v>
      </c>
    </row>
    <row r="5" spans="1:18" ht="21" customHeight="1">
      <c r="A5" s="448" t="s">
        <v>14</v>
      </c>
      <c r="B5" s="65"/>
      <c r="C5" s="446" t="s">
        <v>1</v>
      </c>
      <c r="D5" s="63"/>
      <c r="E5" s="148"/>
      <c r="F5" s="149"/>
      <c r="G5" s="444" t="s">
        <v>9</v>
      </c>
      <c r="H5" s="445"/>
      <c r="I5" s="445"/>
      <c r="J5" s="445"/>
      <c r="K5" s="445"/>
      <c r="L5" s="445"/>
      <c r="M5" s="445"/>
      <c r="N5" s="445"/>
      <c r="O5" s="445"/>
      <c r="P5" s="445" t="s">
        <v>29</v>
      </c>
      <c r="Q5" s="440" t="s">
        <v>175</v>
      </c>
      <c r="R5" s="440" t="s">
        <v>4</v>
      </c>
    </row>
    <row r="6" spans="1:18" ht="61.5" customHeight="1">
      <c r="A6" s="449"/>
      <c r="B6" s="66" t="s">
        <v>119</v>
      </c>
      <c r="C6" s="447"/>
      <c r="D6" s="64" t="s">
        <v>95</v>
      </c>
      <c r="E6" s="150" t="s">
        <v>185</v>
      </c>
      <c r="F6" s="151" t="s">
        <v>186</v>
      </c>
      <c r="G6" s="106" t="s">
        <v>7</v>
      </c>
      <c r="H6" s="107" t="s">
        <v>61</v>
      </c>
      <c r="I6" s="107" t="s">
        <v>218</v>
      </c>
      <c r="J6" s="107" t="s">
        <v>62</v>
      </c>
      <c r="K6" s="107" t="s">
        <v>64</v>
      </c>
      <c r="L6" s="107" t="s">
        <v>65</v>
      </c>
      <c r="M6" s="107" t="s">
        <v>219</v>
      </c>
      <c r="N6" s="107" t="s">
        <v>63</v>
      </c>
      <c r="O6" s="107" t="s">
        <v>66</v>
      </c>
      <c r="P6" s="450"/>
      <c r="Q6" s="441"/>
      <c r="R6" s="441"/>
    </row>
    <row r="7" spans="1:18" s="88" customFormat="1">
      <c r="A7" s="83">
        <v>1</v>
      </c>
      <c r="B7" s="83" t="s">
        <v>100</v>
      </c>
      <c r="C7" s="84" t="s">
        <v>123</v>
      </c>
      <c r="D7" s="84" t="s">
        <v>161</v>
      </c>
      <c r="E7" s="152">
        <v>2085</v>
      </c>
      <c r="F7" s="153">
        <v>240252</v>
      </c>
      <c r="G7" s="85"/>
      <c r="H7" s="86">
        <v>14400</v>
      </c>
      <c r="I7" s="86"/>
      <c r="J7" s="86"/>
      <c r="K7" s="86"/>
      <c r="L7" s="86"/>
      <c r="M7" s="86"/>
      <c r="N7" s="86"/>
      <c r="O7" s="86"/>
      <c r="P7" s="87" t="s">
        <v>170</v>
      </c>
      <c r="Q7" s="135" t="s">
        <v>174</v>
      </c>
      <c r="R7" s="135"/>
    </row>
    <row r="8" spans="1:18" s="88" customFormat="1">
      <c r="A8" s="93" t="s">
        <v>59</v>
      </c>
      <c r="B8" s="93" t="s">
        <v>104</v>
      </c>
      <c r="C8" s="94" t="s">
        <v>220</v>
      </c>
      <c r="D8" s="94" t="s">
        <v>98</v>
      </c>
      <c r="E8" s="204">
        <v>2296</v>
      </c>
      <c r="F8" s="170">
        <v>240276</v>
      </c>
      <c r="G8" s="205"/>
      <c r="H8" s="206"/>
      <c r="I8" s="206"/>
      <c r="J8" s="206"/>
      <c r="K8" s="206"/>
      <c r="L8" s="206"/>
      <c r="M8" s="206">
        <v>130</v>
      </c>
      <c r="N8" s="206"/>
      <c r="O8" s="206"/>
      <c r="P8" s="207" t="s">
        <v>30</v>
      </c>
      <c r="Q8" s="136" t="s">
        <v>174</v>
      </c>
      <c r="R8" s="101"/>
    </row>
    <row r="9" spans="1:18" s="88" customFormat="1">
      <c r="A9" s="93" t="s">
        <v>58</v>
      </c>
      <c r="B9" s="93" t="s">
        <v>221</v>
      </c>
      <c r="C9" s="94" t="s">
        <v>222</v>
      </c>
      <c r="D9" s="94" t="s">
        <v>98</v>
      </c>
      <c r="E9" s="204">
        <v>2352</v>
      </c>
      <c r="F9" s="170">
        <v>240283</v>
      </c>
      <c r="G9" s="205">
        <v>4500</v>
      </c>
      <c r="H9" s="206"/>
      <c r="I9" s="206"/>
      <c r="J9" s="206"/>
      <c r="K9" s="206"/>
      <c r="L9" s="206"/>
      <c r="M9" s="206"/>
      <c r="N9" s="206"/>
      <c r="O9" s="206"/>
      <c r="P9" s="207" t="s">
        <v>30</v>
      </c>
      <c r="Q9" s="136" t="s">
        <v>174</v>
      </c>
      <c r="R9" s="101"/>
    </row>
    <row r="10" spans="1:18" s="88" customFormat="1">
      <c r="A10" s="93" t="s">
        <v>31</v>
      </c>
      <c r="B10" s="93" t="s">
        <v>223</v>
      </c>
      <c r="C10" s="94" t="s">
        <v>224</v>
      </c>
      <c r="D10" s="94" t="s">
        <v>98</v>
      </c>
      <c r="E10" s="204">
        <v>2353</v>
      </c>
      <c r="F10" s="170">
        <v>240283</v>
      </c>
      <c r="G10" s="205"/>
      <c r="H10" s="206"/>
      <c r="I10" s="206">
        <v>22888.25</v>
      </c>
      <c r="J10" s="206"/>
      <c r="K10" s="206"/>
      <c r="L10" s="206"/>
      <c r="M10" s="206"/>
      <c r="N10" s="206"/>
      <c r="O10" s="206"/>
      <c r="P10" s="207" t="s">
        <v>30</v>
      </c>
      <c r="Q10" s="136" t="s">
        <v>174</v>
      </c>
      <c r="R10" s="101"/>
    </row>
    <row r="11" spans="1:18" s="88" customFormat="1">
      <c r="A11" s="93" t="s">
        <v>32</v>
      </c>
      <c r="B11" s="89" t="s">
        <v>99</v>
      </c>
      <c r="C11" s="90" t="s">
        <v>42</v>
      </c>
      <c r="D11" s="90" t="s">
        <v>107</v>
      </c>
      <c r="E11" s="154">
        <v>2374</v>
      </c>
      <c r="F11" s="155">
        <v>240287</v>
      </c>
      <c r="G11" s="77">
        <v>8000</v>
      </c>
      <c r="H11" s="78"/>
      <c r="I11" s="78"/>
      <c r="J11" s="78"/>
      <c r="K11" s="78"/>
      <c r="L11" s="78"/>
      <c r="M11" s="78"/>
      <c r="N11" s="78"/>
      <c r="O11" s="78"/>
      <c r="P11" s="92" t="s">
        <v>30</v>
      </c>
      <c r="Q11" s="136" t="s">
        <v>174</v>
      </c>
      <c r="R11" s="136"/>
    </row>
    <row r="12" spans="1:18" s="88" customFormat="1">
      <c r="A12" s="93" t="s">
        <v>33</v>
      </c>
      <c r="B12" s="89" t="s">
        <v>100</v>
      </c>
      <c r="C12" s="90" t="s">
        <v>124</v>
      </c>
      <c r="D12" s="90" t="s">
        <v>154</v>
      </c>
      <c r="E12" s="154">
        <v>2118</v>
      </c>
      <c r="F12" s="155">
        <v>240254</v>
      </c>
      <c r="G12" s="139"/>
      <c r="H12" s="78">
        <v>2000</v>
      </c>
      <c r="I12" s="78"/>
      <c r="J12" s="78"/>
      <c r="K12" s="78"/>
      <c r="L12" s="78"/>
      <c r="M12" s="78"/>
      <c r="N12" s="78"/>
      <c r="O12" s="78"/>
      <c r="P12" s="92" t="s">
        <v>54</v>
      </c>
      <c r="Q12" s="136" t="s">
        <v>174</v>
      </c>
      <c r="R12" s="136"/>
    </row>
    <row r="13" spans="1:18" s="88" customFormat="1">
      <c r="A13" s="93" t="s">
        <v>34</v>
      </c>
      <c r="B13" s="89" t="s">
        <v>100</v>
      </c>
      <c r="C13" s="90" t="s">
        <v>124</v>
      </c>
      <c r="D13" s="90" t="s">
        <v>154</v>
      </c>
      <c r="E13" s="154">
        <v>2164</v>
      </c>
      <c r="F13" s="155">
        <v>240260</v>
      </c>
      <c r="G13" s="139"/>
      <c r="H13" s="78">
        <v>2000</v>
      </c>
      <c r="I13" s="78"/>
      <c r="J13" s="78"/>
      <c r="K13" s="78"/>
      <c r="L13" s="78"/>
      <c r="M13" s="78"/>
      <c r="N13" s="78"/>
      <c r="O13" s="78"/>
      <c r="P13" s="92" t="s">
        <v>54</v>
      </c>
      <c r="Q13" s="136" t="s">
        <v>174</v>
      </c>
      <c r="R13" s="136"/>
    </row>
    <row r="14" spans="1:18" s="88" customFormat="1">
      <c r="A14" s="93" t="s">
        <v>35</v>
      </c>
      <c r="B14" s="89" t="s">
        <v>100</v>
      </c>
      <c r="C14" s="90" t="s">
        <v>125</v>
      </c>
      <c r="D14" s="94" t="s">
        <v>98</v>
      </c>
      <c r="E14" s="154">
        <v>2122</v>
      </c>
      <c r="F14" s="155">
        <v>240255</v>
      </c>
      <c r="G14" s="139"/>
      <c r="H14" s="78">
        <v>1480</v>
      </c>
      <c r="I14" s="78"/>
      <c r="J14" s="78"/>
      <c r="K14" s="78"/>
      <c r="L14" s="78"/>
      <c r="M14" s="78"/>
      <c r="N14" s="78"/>
      <c r="O14" s="78"/>
      <c r="P14" s="92" t="s">
        <v>54</v>
      </c>
      <c r="Q14" s="136" t="s">
        <v>174</v>
      </c>
      <c r="R14" s="136"/>
    </row>
    <row r="15" spans="1:18" s="74" customFormat="1">
      <c r="A15" s="93" t="s">
        <v>36</v>
      </c>
      <c r="B15" s="89" t="s">
        <v>100</v>
      </c>
      <c r="C15" s="91" t="s">
        <v>126</v>
      </c>
      <c r="D15" s="91" t="s">
        <v>161</v>
      </c>
      <c r="E15" s="154">
        <v>2129</v>
      </c>
      <c r="F15" s="155">
        <v>240256</v>
      </c>
      <c r="G15" s="140"/>
      <c r="H15" s="78">
        <v>2950</v>
      </c>
      <c r="I15" s="78"/>
      <c r="J15" s="78"/>
      <c r="K15" s="78"/>
      <c r="L15" s="78"/>
      <c r="M15" s="78"/>
      <c r="N15" s="78"/>
      <c r="O15" s="78"/>
      <c r="P15" s="92" t="s">
        <v>54</v>
      </c>
      <c r="Q15" s="136" t="s">
        <v>174</v>
      </c>
      <c r="R15" s="136"/>
    </row>
    <row r="16" spans="1:18" s="74" customFormat="1">
      <c r="A16" s="93" t="s">
        <v>37</v>
      </c>
      <c r="B16" s="89" t="s">
        <v>100</v>
      </c>
      <c r="C16" s="90" t="s">
        <v>127</v>
      </c>
      <c r="D16" s="90" t="s">
        <v>154</v>
      </c>
      <c r="E16" s="154">
        <v>2127</v>
      </c>
      <c r="F16" s="155">
        <v>240256</v>
      </c>
      <c r="G16" s="140"/>
      <c r="H16" s="78">
        <v>4900</v>
      </c>
      <c r="I16" s="78"/>
      <c r="J16" s="78"/>
      <c r="K16" s="78"/>
      <c r="L16" s="78"/>
      <c r="M16" s="78"/>
      <c r="N16" s="78"/>
      <c r="O16" s="78"/>
      <c r="P16" s="92" t="s">
        <v>54</v>
      </c>
      <c r="Q16" s="136" t="s">
        <v>174</v>
      </c>
      <c r="R16" s="136"/>
    </row>
    <row r="17" spans="1:18" s="74" customFormat="1">
      <c r="A17" s="93" t="s">
        <v>38</v>
      </c>
      <c r="B17" s="89" t="s">
        <v>100</v>
      </c>
      <c r="C17" s="90" t="s">
        <v>128</v>
      </c>
      <c r="D17" s="94" t="s">
        <v>98</v>
      </c>
      <c r="E17" s="154">
        <v>2101</v>
      </c>
      <c r="F17" s="155">
        <v>240253</v>
      </c>
      <c r="G17" s="77"/>
      <c r="H17" s="78">
        <v>21721</v>
      </c>
      <c r="I17" s="78"/>
      <c r="J17" s="78"/>
      <c r="K17" s="78"/>
      <c r="L17" s="78"/>
      <c r="M17" s="78"/>
      <c r="N17" s="78"/>
      <c r="O17" s="78"/>
      <c r="P17" s="80" t="s">
        <v>170</v>
      </c>
      <c r="Q17" s="136" t="s">
        <v>174</v>
      </c>
      <c r="R17" s="136"/>
    </row>
    <row r="18" spans="1:18" s="74" customFormat="1">
      <c r="A18" s="93" t="s">
        <v>39</v>
      </c>
      <c r="B18" s="89" t="s">
        <v>100</v>
      </c>
      <c r="C18" s="90" t="s">
        <v>129</v>
      </c>
      <c r="D18" s="91" t="s">
        <v>161</v>
      </c>
      <c r="E18" s="154">
        <v>2097</v>
      </c>
      <c r="F18" s="155">
        <v>240252</v>
      </c>
      <c r="G18" s="77"/>
      <c r="H18" s="78">
        <v>24410</v>
      </c>
      <c r="I18" s="78"/>
      <c r="J18" s="78"/>
      <c r="K18" s="78"/>
      <c r="L18" s="78"/>
      <c r="M18" s="78"/>
      <c r="N18" s="78"/>
      <c r="O18" s="78"/>
      <c r="P18" s="80" t="s">
        <v>170</v>
      </c>
      <c r="Q18" s="136" t="s">
        <v>174</v>
      </c>
      <c r="R18" s="136"/>
    </row>
    <row r="19" spans="1:18" s="74" customFormat="1">
      <c r="A19" s="93" t="s">
        <v>40</v>
      </c>
      <c r="B19" s="89" t="s">
        <v>100</v>
      </c>
      <c r="C19" s="90" t="s">
        <v>130</v>
      </c>
      <c r="D19" s="94" t="s">
        <v>98</v>
      </c>
      <c r="E19" s="154">
        <v>2086</v>
      </c>
      <c r="F19" s="155">
        <v>240252</v>
      </c>
      <c r="G19" s="77"/>
      <c r="H19" s="78">
        <v>8453</v>
      </c>
      <c r="I19" s="78"/>
      <c r="J19" s="78"/>
      <c r="K19" s="78"/>
      <c r="L19" s="78"/>
      <c r="M19" s="78"/>
      <c r="N19" s="78"/>
      <c r="O19" s="78"/>
      <c r="P19" s="80" t="s">
        <v>170</v>
      </c>
      <c r="Q19" s="136" t="s">
        <v>174</v>
      </c>
      <c r="R19" s="136"/>
    </row>
    <row r="20" spans="1:18" s="74" customFormat="1" ht="37.5">
      <c r="A20" s="93" t="s">
        <v>41</v>
      </c>
      <c r="B20" s="89" t="s">
        <v>99</v>
      </c>
      <c r="C20" s="90" t="s">
        <v>131</v>
      </c>
      <c r="D20" s="94" t="s">
        <v>98</v>
      </c>
      <c r="E20" s="154">
        <v>2383</v>
      </c>
      <c r="F20" s="155">
        <v>240288</v>
      </c>
      <c r="G20" s="77">
        <v>17400</v>
      </c>
      <c r="H20" s="78"/>
      <c r="I20" s="78"/>
      <c r="J20" s="78"/>
      <c r="K20" s="78"/>
      <c r="L20" s="78"/>
      <c r="M20" s="78"/>
      <c r="N20" s="78"/>
      <c r="O20" s="78"/>
      <c r="P20" s="80" t="s">
        <v>44</v>
      </c>
      <c r="Q20" s="136" t="s">
        <v>174</v>
      </c>
      <c r="R20" s="136"/>
    </row>
    <row r="21" spans="1:18" s="74" customFormat="1">
      <c r="A21" s="93" t="s">
        <v>43</v>
      </c>
      <c r="B21" s="89" t="s">
        <v>102</v>
      </c>
      <c r="C21" s="91" t="s">
        <v>132</v>
      </c>
      <c r="D21" s="94" t="s">
        <v>98</v>
      </c>
      <c r="E21" s="154">
        <v>2117</v>
      </c>
      <c r="F21" s="155">
        <v>240254</v>
      </c>
      <c r="G21" s="77"/>
      <c r="H21" s="78"/>
      <c r="I21" s="78"/>
      <c r="J21" s="78"/>
      <c r="K21" s="78"/>
      <c r="L21" s="78"/>
      <c r="M21" s="78"/>
      <c r="N21" s="78">
        <v>8132</v>
      </c>
      <c r="O21" s="78"/>
      <c r="P21" s="80" t="s">
        <v>170</v>
      </c>
      <c r="Q21" s="136" t="s">
        <v>174</v>
      </c>
      <c r="R21" s="136"/>
    </row>
    <row r="22" spans="1:18" s="74" customFormat="1" ht="37.5">
      <c r="A22" s="93" t="s">
        <v>46</v>
      </c>
      <c r="B22" s="89" t="s">
        <v>102</v>
      </c>
      <c r="C22" s="91" t="s">
        <v>133</v>
      </c>
      <c r="D22" s="94" t="s">
        <v>98</v>
      </c>
      <c r="E22" s="154">
        <v>2108</v>
      </c>
      <c r="F22" s="155">
        <v>240254</v>
      </c>
      <c r="G22" s="77"/>
      <c r="H22" s="78"/>
      <c r="I22" s="78"/>
      <c r="J22" s="78">
        <v>33040</v>
      </c>
      <c r="K22" s="78"/>
      <c r="L22" s="78"/>
      <c r="M22" s="78"/>
      <c r="N22" s="78"/>
      <c r="O22" s="78"/>
      <c r="P22" s="80" t="s">
        <v>44</v>
      </c>
      <c r="Q22" s="136" t="s">
        <v>174</v>
      </c>
      <c r="R22" s="136"/>
    </row>
    <row r="23" spans="1:18" s="74" customFormat="1">
      <c r="A23" s="93" t="s">
        <v>47</v>
      </c>
      <c r="B23" s="89" t="s">
        <v>100</v>
      </c>
      <c r="C23" s="91" t="s">
        <v>108</v>
      </c>
      <c r="D23" s="94" t="s">
        <v>98</v>
      </c>
      <c r="E23" s="154">
        <v>2238</v>
      </c>
      <c r="F23" s="155">
        <v>240269</v>
      </c>
      <c r="G23" s="77"/>
      <c r="H23" s="78">
        <v>13150</v>
      </c>
      <c r="I23" s="78"/>
      <c r="J23" s="78"/>
      <c r="K23" s="78"/>
      <c r="L23" s="78"/>
      <c r="M23" s="78"/>
      <c r="N23" s="78"/>
      <c r="O23" s="78"/>
      <c r="P23" s="80" t="s">
        <v>170</v>
      </c>
      <c r="Q23" s="136" t="s">
        <v>174</v>
      </c>
      <c r="R23" s="136"/>
    </row>
    <row r="24" spans="1:18" s="74" customFormat="1">
      <c r="A24" s="93" t="s">
        <v>48</v>
      </c>
      <c r="B24" s="89" t="s">
        <v>100</v>
      </c>
      <c r="C24" s="91" t="s">
        <v>108</v>
      </c>
      <c r="D24" s="91" t="s">
        <v>161</v>
      </c>
      <c r="E24" s="154">
        <v>2154</v>
      </c>
      <c r="F24" s="155">
        <v>240259</v>
      </c>
      <c r="G24" s="77"/>
      <c r="H24" s="78">
        <v>6100</v>
      </c>
      <c r="I24" s="78"/>
      <c r="J24" s="78"/>
      <c r="K24" s="78"/>
      <c r="L24" s="78"/>
      <c r="M24" s="78"/>
      <c r="N24" s="78"/>
      <c r="O24" s="78"/>
      <c r="P24" s="80" t="s">
        <v>170</v>
      </c>
      <c r="Q24" s="136" t="s">
        <v>174</v>
      </c>
      <c r="R24" s="136"/>
    </row>
    <row r="25" spans="1:18" s="74" customFormat="1">
      <c r="A25" s="93" t="s">
        <v>49</v>
      </c>
      <c r="B25" s="89" t="s">
        <v>100</v>
      </c>
      <c r="C25" s="91" t="s">
        <v>110</v>
      </c>
      <c r="D25" s="94" t="s">
        <v>98</v>
      </c>
      <c r="E25" s="154">
        <v>2285</v>
      </c>
      <c r="F25" s="155">
        <v>240275</v>
      </c>
      <c r="G25" s="77"/>
      <c r="H25" s="78">
        <v>9309</v>
      </c>
      <c r="I25" s="78"/>
      <c r="J25" s="78"/>
      <c r="K25" s="78"/>
      <c r="L25" s="78"/>
      <c r="M25" s="78"/>
      <c r="N25" s="78"/>
      <c r="O25" s="78"/>
      <c r="P25" s="80" t="s">
        <v>170</v>
      </c>
      <c r="Q25" s="136" t="s">
        <v>174</v>
      </c>
      <c r="R25" s="136"/>
    </row>
    <row r="26" spans="1:18" s="74" customFormat="1">
      <c r="A26" s="93" t="s">
        <v>50</v>
      </c>
      <c r="B26" s="93" t="s">
        <v>223</v>
      </c>
      <c r="C26" s="94" t="s">
        <v>224</v>
      </c>
      <c r="D26" s="94" t="s">
        <v>98</v>
      </c>
      <c r="E26" s="154">
        <v>2694</v>
      </c>
      <c r="F26" s="155">
        <v>240309</v>
      </c>
      <c r="G26" s="77">
        <v>18097</v>
      </c>
      <c r="H26" s="78"/>
      <c r="I26" s="78"/>
      <c r="J26" s="78"/>
      <c r="K26" s="78"/>
      <c r="L26" s="78"/>
      <c r="M26" s="78"/>
      <c r="N26" s="78"/>
      <c r="O26" s="78"/>
      <c r="P26" s="80" t="s">
        <v>30</v>
      </c>
      <c r="Q26" s="136" t="s">
        <v>174</v>
      </c>
      <c r="R26" s="136"/>
    </row>
    <row r="27" spans="1:18" s="74" customFormat="1">
      <c r="A27" s="93" t="s">
        <v>51</v>
      </c>
      <c r="B27" s="93" t="s">
        <v>221</v>
      </c>
      <c r="C27" s="94" t="s">
        <v>226</v>
      </c>
      <c r="D27" s="94" t="s">
        <v>98</v>
      </c>
      <c r="E27" s="154">
        <v>2693</v>
      </c>
      <c r="F27" s="155">
        <v>240309</v>
      </c>
      <c r="G27" s="77">
        <v>4500</v>
      </c>
      <c r="H27" s="78"/>
      <c r="I27" s="78"/>
      <c r="J27" s="78"/>
      <c r="K27" s="78"/>
      <c r="L27" s="78"/>
      <c r="M27" s="78"/>
      <c r="N27" s="78"/>
      <c r="O27" s="78"/>
      <c r="P27" s="80" t="s">
        <v>30</v>
      </c>
      <c r="Q27" s="136" t="s">
        <v>174</v>
      </c>
      <c r="R27" s="136"/>
    </row>
    <row r="28" spans="1:18" s="74" customFormat="1">
      <c r="A28" s="93" t="s">
        <v>52</v>
      </c>
      <c r="B28" s="89" t="s">
        <v>100</v>
      </c>
      <c r="C28" s="91" t="s">
        <v>111</v>
      </c>
      <c r="D28" s="94" t="s">
        <v>98</v>
      </c>
      <c r="E28" s="154">
        <v>2119</v>
      </c>
      <c r="F28" s="155">
        <v>240254</v>
      </c>
      <c r="G28" s="77"/>
      <c r="H28" s="78">
        <v>1795</v>
      </c>
      <c r="I28" s="78"/>
      <c r="J28" s="78"/>
      <c r="K28" s="78"/>
      <c r="L28" s="78"/>
      <c r="M28" s="78"/>
      <c r="N28" s="78"/>
      <c r="O28" s="78"/>
      <c r="P28" s="80" t="s">
        <v>54</v>
      </c>
      <c r="Q28" s="136" t="s">
        <v>174</v>
      </c>
      <c r="R28" s="136"/>
    </row>
    <row r="29" spans="1:18" s="74" customFormat="1" ht="37.5">
      <c r="A29" s="93" t="s">
        <v>53</v>
      </c>
      <c r="B29" s="89" t="s">
        <v>101</v>
      </c>
      <c r="C29" s="91" t="s">
        <v>112</v>
      </c>
      <c r="D29" s="94" t="s">
        <v>98</v>
      </c>
      <c r="E29" s="154">
        <v>2207</v>
      </c>
      <c r="F29" s="155">
        <v>240267</v>
      </c>
      <c r="G29" s="77">
        <v>6800</v>
      </c>
      <c r="H29" s="78"/>
      <c r="I29" s="78"/>
      <c r="J29" s="78"/>
      <c r="K29" s="78"/>
      <c r="L29" s="78"/>
      <c r="M29" s="78"/>
      <c r="N29" s="78"/>
      <c r="O29" s="78"/>
      <c r="P29" s="80" t="s">
        <v>44</v>
      </c>
      <c r="Q29" s="136" t="s">
        <v>174</v>
      </c>
      <c r="R29" s="136"/>
    </row>
    <row r="30" spans="1:18" s="74" customFormat="1">
      <c r="A30" s="93" t="s">
        <v>55</v>
      </c>
      <c r="B30" s="89" t="s">
        <v>99</v>
      </c>
      <c r="C30" s="91" t="s">
        <v>57</v>
      </c>
      <c r="D30" s="94" t="s">
        <v>98</v>
      </c>
      <c r="E30" s="154">
        <v>2396</v>
      </c>
      <c r="F30" s="155">
        <v>240289</v>
      </c>
      <c r="G30" s="77">
        <v>12968.4</v>
      </c>
      <c r="H30" s="78"/>
      <c r="I30" s="78"/>
      <c r="J30" s="78"/>
      <c r="K30" s="78"/>
      <c r="L30" s="78"/>
      <c r="M30" s="78"/>
      <c r="N30" s="78"/>
      <c r="O30" s="78"/>
      <c r="P30" s="80" t="s">
        <v>44</v>
      </c>
      <c r="Q30" s="136" t="s">
        <v>174</v>
      </c>
      <c r="R30" s="136"/>
    </row>
    <row r="31" spans="1:18" s="74" customFormat="1">
      <c r="A31" s="93" t="s">
        <v>56</v>
      </c>
      <c r="B31" s="89" t="s">
        <v>227</v>
      </c>
      <c r="C31" s="91" t="s">
        <v>227</v>
      </c>
      <c r="D31" s="94" t="s">
        <v>98</v>
      </c>
      <c r="E31" s="154">
        <v>2341</v>
      </c>
      <c r="F31" s="155">
        <v>240289</v>
      </c>
      <c r="G31" s="77"/>
      <c r="H31" s="78"/>
      <c r="I31" s="78"/>
      <c r="J31" s="78"/>
      <c r="K31" s="78"/>
      <c r="L31" s="78"/>
      <c r="M31" s="78"/>
      <c r="N31" s="78"/>
      <c r="O31" s="78">
        <v>366</v>
      </c>
      <c r="P31" s="80" t="s">
        <v>54</v>
      </c>
      <c r="Q31" s="136" t="s">
        <v>174</v>
      </c>
      <c r="R31" s="136"/>
    </row>
    <row r="32" spans="1:18" s="74" customFormat="1">
      <c r="A32" s="93" t="s">
        <v>195</v>
      </c>
      <c r="B32" s="89" t="s">
        <v>60</v>
      </c>
      <c r="C32" s="91" t="s">
        <v>109</v>
      </c>
      <c r="D32" s="94" t="s">
        <v>98</v>
      </c>
      <c r="E32" s="154">
        <v>2194</v>
      </c>
      <c r="F32" s="155">
        <v>240266</v>
      </c>
      <c r="G32" s="77"/>
      <c r="H32" s="78"/>
      <c r="I32" s="78"/>
      <c r="J32" s="78"/>
      <c r="K32" s="78"/>
      <c r="L32" s="78"/>
      <c r="M32" s="78"/>
      <c r="N32" s="78">
        <v>1100</v>
      </c>
      <c r="O32" s="78"/>
      <c r="P32" s="80" t="s">
        <v>54</v>
      </c>
      <c r="Q32" s="136" t="s">
        <v>174</v>
      </c>
      <c r="R32" s="136"/>
    </row>
    <row r="33" spans="1:18" s="74" customFormat="1">
      <c r="A33" s="93" t="s">
        <v>196</v>
      </c>
      <c r="B33" s="89" t="s">
        <v>100</v>
      </c>
      <c r="C33" s="91" t="s">
        <v>113</v>
      </c>
      <c r="D33" s="94" t="s">
        <v>98</v>
      </c>
      <c r="E33" s="154">
        <v>2196</v>
      </c>
      <c r="F33" s="155">
        <v>240266</v>
      </c>
      <c r="G33" s="77"/>
      <c r="H33" s="78">
        <v>7234</v>
      </c>
      <c r="I33" s="78"/>
      <c r="J33" s="78"/>
      <c r="K33" s="78"/>
      <c r="L33" s="78"/>
      <c r="M33" s="78"/>
      <c r="N33" s="78"/>
      <c r="O33" s="78"/>
      <c r="P33" s="80" t="s">
        <v>170</v>
      </c>
      <c r="Q33" s="136" t="s">
        <v>174</v>
      </c>
      <c r="R33" s="136"/>
    </row>
    <row r="34" spans="1:18" s="74" customFormat="1" ht="37.5">
      <c r="A34" s="93" t="s">
        <v>197</v>
      </c>
      <c r="B34" s="89" t="s">
        <v>104</v>
      </c>
      <c r="C34" s="91" t="s">
        <v>134</v>
      </c>
      <c r="D34" s="94" t="s">
        <v>98</v>
      </c>
      <c r="E34" s="154">
        <v>2235</v>
      </c>
      <c r="F34" s="155">
        <v>240269</v>
      </c>
      <c r="G34" s="77"/>
      <c r="H34" s="78"/>
      <c r="I34" s="78"/>
      <c r="J34" s="78"/>
      <c r="K34" s="78"/>
      <c r="L34" s="78"/>
      <c r="M34" s="78"/>
      <c r="N34" s="78"/>
      <c r="O34" s="78">
        <v>800</v>
      </c>
      <c r="P34" s="80" t="s">
        <v>44</v>
      </c>
      <c r="Q34" s="136" t="s">
        <v>174</v>
      </c>
      <c r="R34" s="136"/>
    </row>
    <row r="35" spans="1:18" s="74" customFormat="1">
      <c r="A35" s="93" t="s">
        <v>199</v>
      </c>
      <c r="B35" s="89" t="s">
        <v>105</v>
      </c>
      <c r="C35" s="91" t="s">
        <v>114</v>
      </c>
      <c r="D35" s="94" t="s">
        <v>98</v>
      </c>
      <c r="E35" s="154">
        <v>2273</v>
      </c>
      <c r="F35" s="155">
        <v>240274</v>
      </c>
      <c r="G35" s="77"/>
      <c r="H35" s="78"/>
      <c r="I35" s="78"/>
      <c r="J35" s="78"/>
      <c r="K35" s="78">
        <v>6480</v>
      </c>
      <c r="L35" s="78"/>
      <c r="M35" s="78"/>
      <c r="N35" s="78"/>
      <c r="O35" s="78"/>
      <c r="P35" s="80" t="s">
        <v>170</v>
      </c>
      <c r="Q35" s="136" t="s">
        <v>174</v>
      </c>
      <c r="R35" s="136"/>
    </row>
    <row r="36" spans="1:18" s="74" customFormat="1" ht="37.5">
      <c r="A36" s="93" t="s">
        <v>200</v>
      </c>
      <c r="B36" s="89" t="s">
        <v>102</v>
      </c>
      <c r="C36" s="91" t="s">
        <v>135</v>
      </c>
      <c r="D36" s="94" t="s">
        <v>98</v>
      </c>
      <c r="E36" s="154">
        <v>2367</v>
      </c>
      <c r="F36" s="155">
        <v>240284</v>
      </c>
      <c r="G36" s="77"/>
      <c r="H36" s="78"/>
      <c r="I36" s="78"/>
      <c r="J36" s="78">
        <v>15750</v>
      </c>
      <c r="K36" s="78"/>
      <c r="L36" s="78"/>
      <c r="M36" s="78"/>
      <c r="N36" s="78"/>
      <c r="O36" s="78"/>
      <c r="P36" s="80" t="s">
        <v>44</v>
      </c>
      <c r="Q36" s="136" t="s">
        <v>174</v>
      </c>
      <c r="R36" s="136"/>
    </row>
    <row r="37" spans="1:18" s="74" customFormat="1">
      <c r="A37" s="93" t="s">
        <v>201</v>
      </c>
      <c r="B37" s="89" t="s">
        <v>100</v>
      </c>
      <c r="C37" s="91" t="s">
        <v>115</v>
      </c>
      <c r="D37" s="91" t="s">
        <v>161</v>
      </c>
      <c r="E37" s="154">
        <v>2279</v>
      </c>
      <c r="F37" s="155">
        <v>240275</v>
      </c>
      <c r="G37" s="77"/>
      <c r="H37" s="78">
        <v>5900</v>
      </c>
      <c r="I37" s="78"/>
      <c r="J37" s="78"/>
      <c r="K37" s="78"/>
      <c r="L37" s="78"/>
      <c r="M37" s="78"/>
      <c r="N37" s="78"/>
      <c r="O37" s="78"/>
      <c r="P37" s="80" t="s">
        <v>170</v>
      </c>
      <c r="Q37" s="136" t="s">
        <v>174</v>
      </c>
      <c r="R37" s="136"/>
    </row>
    <row r="38" spans="1:18" s="74" customFormat="1">
      <c r="A38" s="93" t="s">
        <v>203</v>
      </c>
      <c r="B38" s="89" t="s">
        <v>100</v>
      </c>
      <c r="C38" s="91" t="s">
        <v>155</v>
      </c>
      <c r="D38" s="91" t="s">
        <v>154</v>
      </c>
      <c r="E38" s="154">
        <v>2298</v>
      </c>
      <c r="F38" s="155">
        <v>240276</v>
      </c>
      <c r="G38" s="77"/>
      <c r="H38" s="78">
        <v>6742</v>
      </c>
      <c r="I38" s="78"/>
      <c r="J38" s="78"/>
      <c r="K38" s="78"/>
      <c r="L38" s="78"/>
      <c r="M38" s="78"/>
      <c r="N38" s="78"/>
      <c r="O38" s="78"/>
      <c r="P38" s="80" t="s">
        <v>170</v>
      </c>
      <c r="Q38" s="136" t="s">
        <v>174</v>
      </c>
      <c r="R38" s="136"/>
    </row>
    <row r="39" spans="1:18" s="74" customFormat="1">
      <c r="A39" s="93" t="s">
        <v>290</v>
      </c>
      <c r="B39" s="89" t="s">
        <v>100</v>
      </c>
      <c r="C39" s="91" t="s">
        <v>162</v>
      </c>
      <c r="D39" s="91" t="s">
        <v>98</v>
      </c>
      <c r="E39" s="154">
        <v>2557</v>
      </c>
      <c r="F39" s="155">
        <v>240290</v>
      </c>
      <c r="G39" s="77"/>
      <c r="H39" s="78">
        <f>21740+3690</f>
        <v>25430</v>
      </c>
      <c r="I39" s="78"/>
      <c r="J39" s="78"/>
      <c r="K39" s="78"/>
      <c r="L39" s="78"/>
      <c r="M39" s="78"/>
      <c r="N39" s="78"/>
      <c r="O39" s="78"/>
      <c r="P39" s="80" t="s">
        <v>170</v>
      </c>
      <c r="Q39" s="136" t="s">
        <v>174</v>
      </c>
      <c r="R39" s="136"/>
    </row>
    <row r="40" spans="1:18" s="74" customFormat="1" ht="37.5">
      <c r="A40" s="93" t="s">
        <v>207</v>
      </c>
      <c r="B40" s="89" t="s">
        <v>100</v>
      </c>
      <c r="C40" s="91" t="s">
        <v>118</v>
      </c>
      <c r="D40" s="94" t="s">
        <v>98</v>
      </c>
      <c r="E40" s="154">
        <v>2205</v>
      </c>
      <c r="F40" s="155">
        <v>240267</v>
      </c>
      <c r="G40" s="77"/>
      <c r="H40" s="78"/>
      <c r="I40" s="78"/>
      <c r="J40" s="78"/>
      <c r="K40" s="78"/>
      <c r="L40" s="78"/>
      <c r="M40" s="78"/>
      <c r="N40" s="78"/>
      <c r="O40" s="78"/>
      <c r="P40" s="80" t="s">
        <v>44</v>
      </c>
      <c r="Q40" s="136" t="s">
        <v>174</v>
      </c>
      <c r="R40" s="136"/>
    </row>
    <row r="41" spans="1:18" s="74" customFormat="1" ht="37.5">
      <c r="A41" s="93" t="s">
        <v>208</v>
      </c>
      <c r="B41" s="89" t="s">
        <v>99</v>
      </c>
      <c r="C41" s="91" t="s">
        <v>225</v>
      </c>
      <c r="D41" s="94" t="s">
        <v>98</v>
      </c>
      <c r="E41" s="154">
        <v>2249</v>
      </c>
      <c r="F41" s="155">
        <v>240270</v>
      </c>
      <c r="G41" s="77">
        <v>7590</v>
      </c>
      <c r="H41" s="78"/>
      <c r="I41" s="78"/>
      <c r="J41" s="78"/>
      <c r="K41" s="78"/>
      <c r="L41" s="78"/>
      <c r="M41" s="78"/>
      <c r="N41" s="78"/>
      <c r="O41" s="78"/>
      <c r="P41" s="80" t="s">
        <v>44</v>
      </c>
      <c r="Q41" s="136" t="s">
        <v>174</v>
      </c>
      <c r="R41" s="136" t="s">
        <v>171</v>
      </c>
    </row>
    <row r="42" spans="1:18" s="74" customFormat="1">
      <c r="A42" s="93" t="s">
        <v>228</v>
      </c>
      <c r="B42" s="89" t="s">
        <v>100</v>
      </c>
      <c r="C42" s="91" t="s">
        <v>137</v>
      </c>
      <c r="D42" s="91" t="s">
        <v>97</v>
      </c>
      <c r="E42" s="154">
        <v>2342</v>
      </c>
      <c r="F42" s="155">
        <v>240289</v>
      </c>
      <c r="G42" s="77"/>
      <c r="H42" s="78">
        <v>8239</v>
      </c>
      <c r="I42" s="78"/>
      <c r="J42" s="78"/>
      <c r="K42" s="78"/>
      <c r="L42" s="78"/>
      <c r="M42" s="78"/>
      <c r="N42" s="78"/>
      <c r="O42" s="78"/>
      <c r="P42" s="80" t="s">
        <v>170</v>
      </c>
      <c r="Q42" s="136" t="s">
        <v>174</v>
      </c>
      <c r="R42" s="136"/>
    </row>
    <row r="43" spans="1:18" s="74" customFormat="1">
      <c r="A43" s="93" t="s">
        <v>229</v>
      </c>
      <c r="B43" s="89" t="s">
        <v>102</v>
      </c>
      <c r="C43" s="91" t="s">
        <v>145</v>
      </c>
      <c r="D43" s="91" t="s">
        <v>98</v>
      </c>
      <c r="E43" s="154">
        <v>2559</v>
      </c>
      <c r="F43" s="155">
        <v>240290</v>
      </c>
      <c r="G43" s="77"/>
      <c r="H43" s="78"/>
      <c r="I43" s="78"/>
      <c r="J43" s="78">
        <v>11300</v>
      </c>
      <c r="K43" s="78"/>
      <c r="L43" s="78"/>
      <c r="M43" s="78"/>
      <c r="N43" s="78"/>
      <c r="O43" s="78"/>
      <c r="P43" s="80" t="s">
        <v>170</v>
      </c>
      <c r="Q43" s="136" t="s">
        <v>174</v>
      </c>
      <c r="R43" s="136"/>
    </row>
    <row r="44" spans="1:18" s="74" customFormat="1">
      <c r="A44" s="93" t="s">
        <v>230</v>
      </c>
      <c r="B44" s="89" t="s">
        <v>60</v>
      </c>
      <c r="C44" s="91" t="s">
        <v>109</v>
      </c>
      <c r="D44" s="91" t="s">
        <v>98</v>
      </c>
      <c r="E44" s="154">
        <v>2268</v>
      </c>
      <c r="F44" s="155">
        <v>240273</v>
      </c>
      <c r="G44" s="77"/>
      <c r="H44" s="78"/>
      <c r="I44" s="78"/>
      <c r="J44" s="78"/>
      <c r="K44" s="78"/>
      <c r="L44" s="78"/>
      <c r="M44" s="78"/>
      <c r="N44" s="78">
        <v>495</v>
      </c>
      <c r="O44" s="78"/>
      <c r="P44" s="80" t="s">
        <v>54</v>
      </c>
      <c r="Q44" s="136" t="s">
        <v>174</v>
      </c>
      <c r="R44" s="136"/>
    </row>
    <row r="45" spans="1:18" s="74" customFormat="1">
      <c r="A45" s="93" t="s">
        <v>231</v>
      </c>
      <c r="B45" s="89" t="s">
        <v>60</v>
      </c>
      <c r="C45" s="91" t="s">
        <v>150</v>
      </c>
      <c r="D45" s="91" t="s">
        <v>98</v>
      </c>
      <c r="E45" s="154">
        <v>2275</v>
      </c>
      <c r="F45" s="155">
        <v>240274</v>
      </c>
      <c r="G45" s="77"/>
      <c r="H45" s="78"/>
      <c r="I45" s="78"/>
      <c r="J45" s="78"/>
      <c r="K45" s="78"/>
      <c r="L45" s="78"/>
      <c r="M45" s="78"/>
      <c r="N45" s="78">
        <v>5100</v>
      </c>
      <c r="O45" s="78"/>
      <c r="P45" s="80" t="s">
        <v>170</v>
      </c>
      <c r="Q45" s="136" t="s">
        <v>174</v>
      </c>
      <c r="R45" s="136"/>
    </row>
    <row r="46" spans="1:18" s="74" customFormat="1">
      <c r="A46" s="93" t="s">
        <v>232</v>
      </c>
      <c r="B46" s="89" t="s">
        <v>100</v>
      </c>
      <c r="C46" s="91" t="s">
        <v>160</v>
      </c>
      <c r="D46" s="91" t="s">
        <v>161</v>
      </c>
      <c r="E46" s="154">
        <v>2253</v>
      </c>
      <c r="F46" s="155">
        <v>240270</v>
      </c>
      <c r="G46" s="77"/>
      <c r="H46" s="78">
        <v>28943.66</v>
      </c>
      <c r="I46" s="78"/>
      <c r="J46" s="78"/>
      <c r="K46" s="78"/>
      <c r="L46" s="78"/>
      <c r="M46" s="78"/>
      <c r="N46" s="78"/>
      <c r="O46" s="78"/>
      <c r="P46" s="80" t="s">
        <v>170</v>
      </c>
      <c r="Q46" s="136" t="s">
        <v>174</v>
      </c>
      <c r="R46" s="136"/>
    </row>
    <row r="47" spans="1:18" s="74" customFormat="1">
      <c r="A47" s="93" t="s">
        <v>233</v>
      </c>
      <c r="B47" s="89" t="s">
        <v>100</v>
      </c>
      <c r="C47" s="91" t="s">
        <v>164</v>
      </c>
      <c r="D47" s="94" t="s">
        <v>98</v>
      </c>
      <c r="E47" s="154">
        <v>2274</v>
      </c>
      <c r="F47" s="155">
        <v>240274</v>
      </c>
      <c r="G47" s="77"/>
      <c r="H47" s="78">
        <v>45025</v>
      </c>
      <c r="I47" s="78"/>
      <c r="J47" s="78"/>
      <c r="K47" s="78"/>
      <c r="L47" s="78"/>
      <c r="M47" s="78"/>
      <c r="N47" s="78"/>
      <c r="O47" s="78"/>
      <c r="P47" s="80" t="s">
        <v>170</v>
      </c>
      <c r="Q47" s="136" t="s">
        <v>174</v>
      </c>
      <c r="R47" s="136"/>
    </row>
    <row r="48" spans="1:18" s="74" customFormat="1">
      <c r="A48" s="93" t="s">
        <v>234</v>
      </c>
      <c r="B48" s="89" t="s">
        <v>60</v>
      </c>
      <c r="C48" s="91" t="s">
        <v>165</v>
      </c>
      <c r="D48" s="94" t="s">
        <v>98</v>
      </c>
      <c r="E48" s="154">
        <v>2579</v>
      </c>
      <c r="F48" s="155">
        <v>240295</v>
      </c>
      <c r="G48" s="77"/>
      <c r="H48" s="78"/>
      <c r="I48" s="78"/>
      <c r="J48" s="78">
        <v>1834</v>
      </c>
      <c r="K48" s="78"/>
      <c r="L48" s="78"/>
      <c r="M48" s="78"/>
      <c r="N48" s="78"/>
      <c r="O48" s="78"/>
      <c r="P48" s="80" t="s">
        <v>54</v>
      </c>
      <c r="Q48" s="136" t="s">
        <v>174</v>
      </c>
      <c r="R48" s="136" t="s">
        <v>166</v>
      </c>
    </row>
    <row r="49" spans="1:18" s="74" customFormat="1">
      <c r="A49" s="93" t="s">
        <v>235</v>
      </c>
      <c r="B49" s="89" t="s">
        <v>99</v>
      </c>
      <c r="C49" s="91" t="s">
        <v>177</v>
      </c>
      <c r="D49" s="91" t="s">
        <v>107</v>
      </c>
      <c r="E49" s="154">
        <v>2152</v>
      </c>
      <c r="F49" s="155">
        <v>240259</v>
      </c>
      <c r="G49" s="77">
        <v>16000</v>
      </c>
      <c r="H49" s="78"/>
      <c r="I49" s="78"/>
      <c r="J49" s="78"/>
      <c r="K49" s="78"/>
      <c r="L49" s="78"/>
      <c r="M49" s="78"/>
      <c r="N49" s="78"/>
      <c r="O49" s="78"/>
      <c r="P49" s="80" t="s">
        <v>30</v>
      </c>
      <c r="Q49" s="136" t="s">
        <v>174</v>
      </c>
      <c r="R49" s="136"/>
    </row>
    <row r="50" spans="1:18" s="74" customFormat="1">
      <c r="A50" s="93" t="s">
        <v>236</v>
      </c>
      <c r="B50" s="89" t="s">
        <v>178</v>
      </c>
      <c r="C50" s="91" t="s">
        <v>179</v>
      </c>
      <c r="D50" s="94" t="s">
        <v>98</v>
      </c>
      <c r="E50" s="154">
        <v>2214</v>
      </c>
      <c r="F50" s="155">
        <v>240267</v>
      </c>
      <c r="G50" s="77"/>
      <c r="H50" s="78"/>
      <c r="I50" s="78"/>
      <c r="J50" s="78"/>
      <c r="K50" s="78"/>
      <c r="L50" s="78"/>
      <c r="M50" s="78"/>
      <c r="N50" s="78"/>
      <c r="O50" s="78">
        <v>1715</v>
      </c>
      <c r="P50" s="80" t="s">
        <v>54</v>
      </c>
      <c r="Q50" s="136" t="s">
        <v>174</v>
      </c>
      <c r="R50" s="136"/>
    </row>
    <row r="51" spans="1:18" s="74" customFormat="1" ht="37.5">
      <c r="A51" s="93" t="s">
        <v>237</v>
      </c>
      <c r="B51" s="89" t="s">
        <v>100</v>
      </c>
      <c r="C51" s="91"/>
      <c r="D51" s="91" t="s">
        <v>389</v>
      </c>
      <c r="E51" s="154">
        <v>2141</v>
      </c>
      <c r="F51" s="155">
        <v>240256</v>
      </c>
      <c r="G51" s="77"/>
      <c r="H51" s="78">
        <v>6013.4</v>
      </c>
      <c r="I51" s="78"/>
      <c r="J51" s="78"/>
      <c r="K51" s="78"/>
      <c r="L51" s="78"/>
      <c r="M51" s="78"/>
      <c r="N51" s="78"/>
      <c r="O51" s="78"/>
      <c r="P51" s="80" t="s">
        <v>170</v>
      </c>
      <c r="Q51" s="136" t="s">
        <v>174</v>
      </c>
      <c r="R51" s="136"/>
    </row>
    <row r="52" spans="1:18" s="74" customFormat="1">
      <c r="A52" s="93" t="s">
        <v>238</v>
      </c>
      <c r="B52" s="89" t="s">
        <v>102</v>
      </c>
      <c r="C52" s="91" t="s">
        <v>180</v>
      </c>
      <c r="D52" s="94" t="s">
        <v>98</v>
      </c>
      <c r="E52" s="154">
        <v>2197</v>
      </c>
      <c r="F52" s="155">
        <v>240266</v>
      </c>
      <c r="G52" s="77"/>
      <c r="H52" s="78"/>
      <c r="I52" s="78"/>
      <c r="J52" s="78">
        <v>23620</v>
      </c>
      <c r="K52" s="78"/>
      <c r="L52" s="78"/>
      <c r="M52" s="78"/>
      <c r="N52" s="78"/>
      <c r="O52" s="78"/>
      <c r="P52" s="80" t="s">
        <v>170</v>
      </c>
      <c r="Q52" s="136" t="s">
        <v>174</v>
      </c>
      <c r="R52" s="136"/>
    </row>
    <row r="53" spans="1:18" s="74" customFormat="1">
      <c r="A53" s="93" t="s">
        <v>239</v>
      </c>
      <c r="B53" s="89" t="s">
        <v>100</v>
      </c>
      <c r="C53" s="91"/>
      <c r="D53" s="94" t="s">
        <v>98</v>
      </c>
      <c r="E53" s="154">
        <v>2142</v>
      </c>
      <c r="F53" s="155">
        <v>240256</v>
      </c>
      <c r="G53" s="77"/>
      <c r="H53" s="78">
        <v>31730</v>
      </c>
      <c r="I53" s="78"/>
      <c r="J53" s="78"/>
      <c r="K53" s="78"/>
      <c r="L53" s="78"/>
      <c r="M53" s="78"/>
      <c r="N53" s="78"/>
      <c r="O53" s="78"/>
      <c r="P53" s="80" t="s">
        <v>170</v>
      </c>
      <c r="Q53" s="136" t="s">
        <v>174</v>
      </c>
      <c r="R53" s="136"/>
    </row>
    <row r="54" spans="1:18" s="74" customFormat="1">
      <c r="A54" s="93" t="s">
        <v>240</v>
      </c>
      <c r="B54" s="89" t="s">
        <v>100</v>
      </c>
      <c r="C54" s="91"/>
      <c r="D54" s="91" t="s">
        <v>161</v>
      </c>
      <c r="E54" s="154">
        <v>2276</v>
      </c>
      <c r="F54" s="155">
        <v>240274</v>
      </c>
      <c r="G54" s="77"/>
      <c r="H54" s="78">
        <v>6505</v>
      </c>
      <c r="I54" s="78"/>
      <c r="J54" s="78"/>
      <c r="K54" s="78"/>
      <c r="L54" s="78"/>
      <c r="M54" s="78"/>
      <c r="N54" s="78"/>
      <c r="O54" s="78"/>
      <c r="P54" s="80" t="s">
        <v>170</v>
      </c>
      <c r="Q54" s="136" t="s">
        <v>174</v>
      </c>
      <c r="R54" s="136"/>
    </row>
    <row r="55" spans="1:18" s="74" customFormat="1">
      <c r="A55" s="93" t="s">
        <v>241</v>
      </c>
      <c r="B55" s="89" t="s">
        <v>100</v>
      </c>
      <c r="C55" s="91"/>
      <c r="D55" s="94" t="s">
        <v>98</v>
      </c>
      <c r="E55" s="154">
        <v>2223</v>
      </c>
      <c r="F55" s="155">
        <v>240268</v>
      </c>
      <c r="G55" s="77"/>
      <c r="H55" s="78">
        <v>34200</v>
      </c>
      <c r="I55" s="78"/>
      <c r="J55" s="78"/>
      <c r="K55" s="78"/>
      <c r="L55" s="78"/>
      <c r="M55" s="78"/>
      <c r="N55" s="78"/>
      <c r="O55" s="78"/>
      <c r="P55" s="80" t="s">
        <v>170</v>
      </c>
      <c r="Q55" s="136" t="s">
        <v>174</v>
      </c>
      <c r="R55" s="136"/>
    </row>
    <row r="56" spans="1:18" s="74" customFormat="1">
      <c r="A56" s="93" t="s">
        <v>242</v>
      </c>
      <c r="B56" s="89" t="s">
        <v>178</v>
      </c>
      <c r="C56" s="91" t="s">
        <v>181</v>
      </c>
      <c r="D56" s="94" t="s">
        <v>98</v>
      </c>
      <c r="E56" s="154">
        <v>2333</v>
      </c>
      <c r="F56" s="155">
        <v>240281</v>
      </c>
      <c r="G56" s="77"/>
      <c r="H56" s="78"/>
      <c r="I56" s="78"/>
      <c r="J56" s="78"/>
      <c r="K56" s="78"/>
      <c r="L56" s="78"/>
      <c r="M56" s="78"/>
      <c r="N56" s="78"/>
      <c r="O56" s="78">
        <v>480</v>
      </c>
      <c r="P56" s="80" t="s">
        <v>44</v>
      </c>
      <c r="Q56" s="136" t="s">
        <v>174</v>
      </c>
      <c r="R56" s="136"/>
    </row>
    <row r="57" spans="1:18" s="74" customFormat="1">
      <c r="A57" s="93" t="s">
        <v>243</v>
      </c>
      <c r="B57" s="67" t="s">
        <v>45</v>
      </c>
      <c r="C57" s="68" t="s">
        <v>184</v>
      </c>
      <c r="D57" s="94" t="s">
        <v>98</v>
      </c>
      <c r="E57" s="156">
        <v>2355</v>
      </c>
      <c r="F57" s="157">
        <v>240283</v>
      </c>
      <c r="G57" s="69">
        <v>850</v>
      </c>
      <c r="H57" s="70"/>
      <c r="I57" s="70"/>
      <c r="J57" s="70"/>
      <c r="K57" s="70"/>
      <c r="L57" s="70"/>
      <c r="M57" s="70"/>
      <c r="N57" s="70"/>
      <c r="O57" s="70"/>
      <c r="P57" s="73" t="s">
        <v>54</v>
      </c>
      <c r="Q57" s="136" t="s">
        <v>174</v>
      </c>
      <c r="R57" s="138"/>
    </row>
    <row r="58" spans="1:18" s="74" customFormat="1">
      <c r="A58" s="93" t="s">
        <v>244</v>
      </c>
      <c r="B58" s="67" t="s">
        <v>60</v>
      </c>
      <c r="C58" s="68" t="s">
        <v>189</v>
      </c>
      <c r="D58" s="68" t="s">
        <v>98</v>
      </c>
      <c r="E58" s="156">
        <v>2643</v>
      </c>
      <c r="F58" s="157">
        <v>240301</v>
      </c>
      <c r="G58" s="69"/>
      <c r="H58" s="70"/>
      <c r="I58" s="70"/>
      <c r="J58" s="70"/>
      <c r="K58" s="70"/>
      <c r="L58" s="70"/>
      <c r="M58" s="70"/>
      <c r="N58" s="70">
        <v>159</v>
      </c>
      <c r="O58" s="70"/>
      <c r="P58" s="73" t="s">
        <v>54</v>
      </c>
      <c r="Q58" s="136" t="s">
        <v>174</v>
      </c>
      <c r="R58" s="138"/>
    </row>
    <row r="59" spans="1:18" s="74" customFormat="1">
      <c r="A59" s="93" t="s">
        <v>245</v>
      </c>
      <c r="B59" s="89" t="s">
        <v>100</v>
      </c>
      <c r="C59" s="68" t="s">
        <v>140</v>
      </c>
      <c r="D59" s="68" t="s">
        <v>97</v>
      </c>
      <c r="E59" s="156">
        <v>2390</v>
      </c>
      <c r="F59" s="157">
        <v>240288</v>
      </c>
      <c r="G59" s="69"/>
      <c r="H59" s="70">
        <v>17120</v>
      </c>
      <c r="I59" s="70"/>
      <c r="J59" s="70"/>
      <c r="K59" s="70"/>
      <c r="L59" s="70"/>
      <c r="M59" s="70"/>
      <c r="N59" s="70"/>
      <c r="O59" s="70"/>
      <c r="P59" s="73" t="s">
        <v>170</v>
      </c>
      <c r="Q59" s="136" t="s">
        <v>174</v>
      </c>
      <c r="R59" s="138"/>
    </row>
    <row r="60" spans="1:18" s="74" customFormat="1">
      <c r="A60" s="93" t="s">
        <v>246</v>
      </c>
      <c r="B60" s="89" t="s">
        <v>100</v>
      </c>
      <c r="C60" s="68" t="s">
        <v>156</v>
      </c>
      <c r="D60" s="68" t="s">
        <v>98</v>
      </c>
      <c r="E60" s="156">
        <v>2155</v>
      </c>
      <c r="F60" s="157">
        <v>240259</v>
      </c>
      <c r="G60" s="69"/>
      <c r="H60" s="70">
        <v>99000</v>
      </c>
      <c r="I60" s="70"/>
      <c r="J60" s="70"/>
      <c r="K60" s="70"/>
      <c r="L60" s="70"/>
      <c r="M60" s="70"/>
      <c r="N60" s="70"/>
      <c r="O60" s="70"/>
      <c r="P60" s="73" t="s">
        <v>170</v>
      </c>
      <c r="Q60" s="136" t="s">
        <v>174</v>
      </c>
      <c r="R60" s="138"/>
    </row>
    <row r="61" spans="1:18" s="74" customFormat="1">
      <c r="A61" s="93" t="s">
        <v>247</v>
      </c>
      <c r="B61" s="67" t="s">
        <v>104</v>
      </c>
      <c r="C61" s="68" t="s">
        <v>220</v>
      </c>
      <c r="D61" s="94" t="s">
        <v>98</v>
      </c>
      <c r="E61" s="156">
        <v>2637</v>
      </c>
      <c r="F61" s="157">
        <v>240301</v>
      </c>
      <c r="G61" s="69"/>
      <c r="H61" s="70"/>
      <c r="I61" s="70"/>
      <c r="J61" s="70"/>
      <c r="K61" s="70"/>
      <c r="L61" s="70"/>
      <c r="M61" s="70">
        <v>50</v>
      </c>
      <c r="N61" s="70"/>
      <c r="O61" s="70"/>
      <c r="P61" s="73" t="s">
        <v>54</v>
      </c>
      <c r="Q61" s="136" t="s">
        <v>174</v>
      </c>
      <c r="R61" s="138"/>
    </row>
    <row r="62" spans="1:18" s="74" customFormat="1">
      <c r="A62" s="93" t="s">
        <v>248</v>
      </c>
      <c r="B62" s="67" t="s">
        <v>100</v>
      </c>
      <c r="C62" s="68" t="s">
        <v>139</v>
      </c>
      <c r="D62" s="68" t="s">
        <v>98</v>
      </c>
      <c r="E62" s="156">
        <v>2645</v>
      </c>
      <c r="F62" s="157">
        <v>240301</v>
      </c>
      <c r="G62" s="69"/>
      <c r="H62" s="70">
        <v>4500</v>
      </c>
      <c r="I62" s="70"/>
      <c r="J62" s="70"/>
      <c r="K62" s="70"/>
      <c r="L62" s="70"/>
      <c r="M62" s="70"/>
      <c r="N62" s="70"/>
      <c r="O62" s="70"/>
      <c r="P62" s="73" t="s">
        <v>54</v>
      </c>
      <c r="Q62" s="136" t="s">
        <v>174</v>
      </c>
      <c r="R62" s="138"/>
    </row>
    <row r="63" spans="1:18" s="74" customFormat="1">
      <c r="A63" s="93" t="s">
        <v>249</v>
      </c>
      <c r="B63" s="67" t="s">
        <v>60</v>
      </c>
      <c r="C63" s="68" t="s">
        <v>60</v>
      </c>
      <c r="D63" s="94" t="s">
        <v>98</v>
      </c>
      <c r="E63" s="156">
        <v>2644</v>
      </c>
      <c r="F63" s="157">
        <v>240301</v>
      </c>
      <c r="G63" s="69"/>
      <c r="H63" s="70"/>
      <c r="I63" s="70"/>
      <c r="J63" s="70"/>
      <c r="K63" s="70"/>
      <c r="L63" s="70"/>
      <c r="M63" s="70"/>
      <c r="N63" s="70">
        <v>138</v>
      </c>
      <c r="O63" s="70"/>
      <c r="P63" s="73" t="s">
        <v>54</v>
      </c>
      <c r="Q63" s="136" t="s">
        <v>174</v>
      </c>
      <c r="R63" s="138"/>
    </row>
    <row r="64" spans="1:18" s="74" customFormat="1">
      <c r="A64" s="93" t="s">
        <v>250</v>
      </c>
      <c r="B64" s="67" t="s">
        <v>100</v>
      </c>
      <c r="C64" s="68" t="s">
        <v>202</v>
      </c>
      <c r="D64" s="68" t="s">
        <v>98</v>
      </c>
      <c r="E64" s="156">
        <v>2689</v>
      </c>
      <c r="F64" s="157">
        <v>240308</v>
      </c>
      <c r="G64" s="69"/>
      <c r="H64" s="70">
        <v>3750</v>
      </c>
      <c r="I64" s="70"/>
      <c r="J64" s="70"/>
      <c r="K64" s="70"/>
      <c r="L64" s="70"/>
      <c r="M64" s="70"/>
      <c r="N64" s="70"/>
      <c r="O64" s="70"/>
      <c r="P64" s="73" t="s">
        <v>54</v>
      </c>
      <c r="Q64" s="136" t="s">
        <v>174</v>
      </c>
      <c r="R64" s="138"/>
    </row>
    <row r="65" spans="1:18" s="74" customFormat="1">
      <c r="A65" s="93" t="s">
        <v>251</v>
      </c>
      <c r="B65" s="67" t="s">
        <v>100</v>
      </c>
      <c r="C65" s="68" t="s">
        <v>204</v>
      </c>
      <c r="D65" s="68" t="s">
        <v>98</v>
      </c>
      <c r="E65" s="156">
        <v>2691</v>
      </c>
      <c r="F65" s="157">
        <v>240308</v>
      </c>
      <c r="G65" s="69"/>
      <c r="H65" s="70">
        <v>818.5</v>
      </c>
      <c r="I65" s="70"/>
      <c r="J65" s="70"/>
      <c r="K65" s="70"/>
      <c r="L65" s="70"/>
      <c r="M65" s="70"/>
      <c r="N65" s="70"/>
      <c r="O65" s="70"/>
      <c r="P65" s="73" t="s">
        <v>54</v>
      </c>
      <c r="Q65" s="136" t="s">
        <v>174</v>
      </c>
      <c r="R65" s="138"/>
    </row>
    <row r="66" spans="1:18" s="74" customFormat="1">
      <c r="A66" s="93" t="s">
        <v>252</v>
      </c>
      <c r="B66" s="67" t="s">
        <v>100</v>
      </c>
      <c r="C66" s="68" t="s">
        <v>139</v>
      </c>
      <c r="D66" s="68" t="s">
        <v>98</v>
      </c>
      <c r="E66" s="156">
        <v>2393</v>
      </c>
      <c r="F66" s="157">
        <v>240288</v>
      </c>
      <c r="G66" s="69"/>
      <c r="H66" s="70">
        <v>1825</v>
      </c>
      <c r="I66" s="70"/>
      <c r="J66" s="70"/>
      <c r="K66" s="70"/>
      <c r="L66" s="70"/>
      <c r="M66" s="70"/>
      <c r="N66" s="70"/>
      <c r="O66" s="70"/>
      <c r="P66" s="73" t="s">
        <v>54</v>
      </c>
      <c r="Q66" s="136" t="s">
        <v>174</v>
      </c>
      <c r="R66" s="138"/>
    </row>
    <row r="67" spans="1:18" s="74" customFormat="1">
      <c r="A67" s="93" t="s">
        <v>253</v>
      </c>
      <c r="B67" s="67" t="s">
        <v>100</v>
      </c>
      <c r="C67" s="68" t="s">
        <v>158</v>
      </c>
      <c r="D67" s="68" t="s">
        <v>96</v>
      </c>
      <c r="E67" s="156">
        <v>2588</v>
      </c>
      <c r="F67" s="157">
        <v>240295</v>
      </c>
      <c r="G67" s="69"/>
      <c r="H67" s="70">
        <v>13567.6</v>
      </c>
      <c r="I67" s="70"/>
      <c r="J67" s="70"/>
      <c r="K67" s="70"/>
      <c r="L67" s="70"/>
      <c r="M67" s="70"/>
      <c r="N67" s="70"/>
      <c r="O67" s="70"/>
      <c r="P67" s="73" t="s">
        <v>170</v>
      </c>
      <c r="Q67" s="136" t="s">
        <v>174</v>
      </c>
      <c r="R67" s="138"/>
    </row>
    <row r="68" spans="1:18" s="74" customFormat="1">
      <c r="A68" s="93" t="s">
        <v>254</v>
      </c>
      <c r="B68" s="67" t="s">
        <v>100</v>
      </c>
      <c r="C68" s="68" t="s">
        <v>209</v>
      </c>
      <c r="D68" s="68" t="s">
        <v>98</v>
      </c>
      <c r="E68" s="156">
        <v>2324</v>
      </c>
      <c r="F68" s="157">
        <v>240280</v>
      </c>
      <c r="G68" s="69"/>
      <c r="H68" s="70">
        <v>4429</v>
      </c>
      <c r="I68" s="70"/>
      <c r="J68" s="70"/>
      <c r="K68" s="70"/>
      <c r="L68" s="70"/>
      <c r="M68" s="70"/>
      <c r="N68" s="70"/>
      <c r="O68" s="70"/>
      <c r="P68" s="73" t="s">
        <v>54</v>
      </c>
      <c r="Q68" s="136" t="s">
        <v>174</v>
      </c>
      <c r="R68" s="138"/>
    </row>
    <row r="69" spans="1:18" s="74" customFormat="1">
      <c r="A69" s="93" t="s">
        <v>255</v>
      </c>
      <c r="B69" s="67" t="s">
        <v>100</v>
      </c>
      <c r="C69" s="68" t="s">
        <v>265</v>
      </c>
      <c r="D69" s="68" t="s">
        <v>98</v>
      </c>
      <c r="E69" s="156">
        <v>2672</v>
      </c>
      <c r="F69" s="157">
        <v>240297</v>
      </c>
      <c r="G69" s="69"/>
      <c r="H69" s="70">
        <v>60000</v>
      </c>
      <c r="I69" s="70"/>
      <c r="J69" s="70"/>
      <c r="K69" s="70"/>
      <c r="L69" s="70"/>
      <c r="M69" s="70"/>
      <c r="N69" s="70"/>
      <c r="O69" s="70"/>
      <c r="P69" s="73" t="s">
        <v>170</v>
      </c>
      <c r="Q69" s="136" t="s">
        <v>174</v>
      </c>
      <c r="R69" s="138"/>
    </row>
    <row r="70" spans="1:18" s="74" customFormat="1">
      <c r="A70" s="93" t="s">
        <v>256</v>
      </c>
      <c r="B70" s="197" t="s">
        <v>100</v>
      </c>
      <c r="C70" s="175" t="s">
        <v>212</v>
      </c>
      <c r="D70" s="175" t="s">
        <v>98</v>
      </c>
      <c r="E70" s="156">
        <v>2255</v>
      </c>
      <c r="F70" s="157">
        <v>240273</v>
      </c>
      <c r="G70" s="69"/>
      <c r="H70" s="70">
        <v>19710</v>
      </c>
      <c r="I70" s="70"/>
      <c r="J70" s="70"/>
      <c r="K70" s="70"/>
      <c r="L70" s="70"/>
      <c r="M70" s="70"/>
      <c r="N70" s="70"/>
      <c r="O70" s="70"/>
      <c r="P70" s="73" t="s">
        <v>170</v>
      </c>
      <c r="Q70" s="136" t="s">
        <v>174</v>
      </c>
      <c r="R70" s="138"/>
    </row>
    <row r="71" spans="1:18" s="74" customFormat="1">
      <c r="A71" s="93" t="s">
        <v>257</v>
      </c>
      <c r="B71" s="197" t="s">
        <v>104</v>
      </c>
      <c r="C71" s="175" t="s">
        <v>271</v>
      </c>
      <c r="D71" s="175" t="s">
        <v>98</v>
      </c>
      <c r="E71" s="156">
        <v>2862</v>
      </c>
      <c r="F71" s="157">
        <v>240326</v>
      </c>
      <c r="G71" s="69"/>
      <c r="H71" s="70"/>
      <c r="I71" s="70"/>
      <c r="J71" s="70"/>
      <c r="K71" s="70"/>
      <c r="L71" s="70"/>
      <c r="M71" s="70">
        <v>60</v>
      </c>
      <c r="N71" s="70"/>
      <c r="O71" s="70"/>
      <c r="P71" s="73" t="s">
        <v>30</v>
      </c>
      <c r="Q71" s="138" t="s">
        <v>174</v>
      </c>
      <c r="R71" s="138"/>
    </row>
    <row r="72" spans="1:18" s="74" customFormat="1">
      <c r="A72" s="93" t="s">
        <v>266</v>
      </c>
      <c r="B72" s="197" t="s">
        <v>100</v>
      </c>
      <c r="C72" s="175" t="s">
        <v>138</v>
      </c>
      <c r="D72" s="175" t="s">
        <v>97</v>
      </c>
      <c r="E72" s="156">
        <v>2321</v>
      </c>
      <c r="F72" s="157">
        <v>240280</v>
      </c>
      <c r="G72" s="69"/>
      <c r="H72" s="70">
        <v>13830</v>
      </c>
      <c r="I72" s="70"/>
      <c r="J72" s="70"/>
      <c r="K72" s="70"/>
      <c r="L72" s="70"/>
      <c r="M72" s="70"/>
      <c r="N72" s="70"/>
      <c r="O72" s="70"/>
      <c r="P72" s="73" t="s">
        <v>170</v>
      </c>
      <c r="Q72" s="136" t="s">
        <v>174</v>
      </c>
      <c r="R72" s="138"/>
    </row>
    <row r="73" spans="1:18" s="74" customFormat="1">
      <c r="A73" s="223" t="s">
        <v>272</v>
      </c>
      <c r="B73" s="224" t="s">
        <v>100</v>
      </c>
      <c r="C73" s="225" t="s">
        <v>193</v>
      </c>
      <c r="D73" s="225" t="s">
        <v>191</v>
      </c>
      <c r="E73" s="226">
        <v>2395</v>
      </c>
      <c r="F73" s="227">
        <v>240289</v>
      </c>
      <c r="G73" s="228"/>
      <c r="H73" s="229">
        <v>94180</v>
      </c>
      <c r="I73" s="229"/>
      <c r="J73" s="229"/>
      <c r="K73" s="229"/>
      <c r="L73" s="229"/>
      <c r="M73" s="229"/>
      <c r="N73" s="229"/>
      <c r="O73" s="229"/>
      <c r="P73" s="230" t="s">
        <v>170</v>
      </c>
      <c r="Q73" s="231" t="s">
        <v>174</v>
      </c>
      <c r="R73" s="232"/>
    </row>
    <row r="74" spans="1:18" s="74" customFormat="1">
      <c r="A74" s="93" t="s">
        <v>273</v>
      </c>
      <c r="B74" s="197" t="s">
        <v>99</v>
      </c>
      <c r="C74" s="175" t="s">
        <v>275</v>
      </c>
      <c r="D74" s="175" t="s">
        <v>98</v>
      </c>
      <c r="E74" s="156">
        <v>11</v>
      </c>
      <c r="F74" s="157">
        <v>240336</v>
      </c>
      <c r="G74" s="69">
        <v>7590</v>
      </c>
      <c r="H74" s="70"/>
      <c r="I74" s="70"/>
      <c r="J74" s="70"/>
      <c r="K74" s="70"/>
      <c r="L74" s="70"/>
      <c r="M74" s="70"/>
      <c r="N74" s="70"/>
      <c r="O74" s="70"/>
      <c r="P74" s="73" t="s">
        <v>44</v>
      </c>
      <c r="Q74" s="138" t="s">
        <v>174</v>
      </c>
      <c r="R74" s="138"/>
    </row>
    <row r="75" spans="1:18" s="74" customFormat="1">
      <c r="A75" s="93" t="s">
        <v>283</v>
      </c>
      <c r="B75" s="197" t="s">
        <v>100</v>
      </c>
      <c r="C75" s="175" t="s">
        <v>142</v>
      </c>
      <c r="D75" s="175" t="s">
        <v>98</v>
      </c>
      <c r="E75" s="156">
        <v>2619</v>
      </c>
      <c r="F75" s="157">
        <v>21152</v>
      </c>
      <c r="G75" s="69"/>
      <c r="H75" s="70">
        <v>73509</v>
      </c>
      <c r="I75" s="70"/>
      <c r="J75" s="70"/>
      <c r="K75" s="70"/>
      <c r="L75" s="70"/>
      <c r="M75" s="70"/>
      <c r="N75" s="70"/>
      <c r="O75" s="70"/>
      <c r="P75" s="73" t="s">
        <v>170</v>
      </c>
      <c r="Q75" s="138" t="s">
        <v>174</v>
      </c>
      <c r="R75" s="138"/>
    </row>
    <row r="76" spans="1:18" s="74" customFormat="1" ht="37.5">
      <c r="A76" s="93" t="s">
        <v>284</v>
      </c>
      <c r="B76" s="197" t="s">
        <v>102</v>
      </c>
      <c r="C76" s="175" t="s">
        <v>281</v>
      </c>
      <c r="D76" s="175" t="s">
        <v>98</v>
      </c>
      <c r="E76" s="156">
        <v>15</v>
      </c>
      <c r="F76" s="157">
        <v>240336</v>
      </c>
      <c r="G76" s="69"/>
      <c r="H76" s="70"/>
      <c r="I76" s="70"/>
      <c r="J76" s="70"/>
      <c r="K76" s="70"/>
      <c r="L76" s="70"/>
      <c r="M76" s="70"/>
      <c r="N76" s="70"/>
      <c r="O76" s="70">
        <v>300</v>
      </c>
      <c r="P76" s="73" t="s">
        <v>54</v>
      </c>
      <c r="Q76" s="136" t="s">
        <v>174</v>
      </c>
      <c r="R76" s="138"/>
    </row>
    <row r="77" spans="1:18" s="74" customFormat="1">
      <c r="A77" s="93" t="s">
        <v>285</v>
      </c>
      <c r="B77" s="197" t="s">
        <v>221</v>
      </c>
      <c r="C77" s="175" t="s">
        <v>222</v>
      </c>
      <c r="D77" s="175" t="s">
        <v>98</v>
      </c>
      <c r="E77" s="156">
        <v>85</v>
      </c>
      <c r="F77" s="157">
        <v>240345</v>
      </c>
      <c r="G77" s="69">
        <v>4500</v>
      </c>
      <c r="H77" s="70"/>
      <c r="I77" s="70"/>
      <c r="J77" s="70"/>
      <c r="K77" s="70"/>
      <c r="L77" s="70"/>
      <c r="M77" s="70"/>
      <c r="N77" s="70"/>
      <c r="O77" s="70"/>
      <c r="P77" s="73" t="s">
        <v>30</v>
      </c>
      <c r="Q77" s="136" t="s">
        <v>174</v>
      </c>
      <c r="R77" s="138"/>
    </row>
    <row r="78" spans="1:18" s="74" customFormat="1">
      <c r="A78" s="93" t="s">
        <v>286</v>
      </c>
      <c r="B78" s="197" t="s">
        <v>282</v>
      </c>
      <c r="C78" s="175" t="s">
        <v>364</v>
      </c>
      <c r="D78" s="175" t="s">
        <v>98</v>
      </c>
      <c r="E78" s="156">
        <v>86</v>
      </c>
      <c r="F78" s="157">
        <v>240345</v>
      </c>
      <c r="G78" s="69"/>
      <c r="H78" s="70"/>
      <c r="I78" s="70">
        <v>5783</v>
      </c>
      <c r="J78" s="70"/>
      <c r="K78" s="70"/>
      <c r="L78" s="70"/>
      <c r="M78" s="70"/>
      <c r="N78" s="70"/>
      <c r="O78" s="70"/>
      <c r="P78" s="73" t="s">
        <v>30</v>
      </c>
      <c r="Q78" s="136" t="s">
        <v>174</v>
      </c>
      <c r="R78" s="138"/>
    </row>
    <row r="79" spans="1:18" s="74" customFormat="1">
      <c r="A79" s="93" t="s">
        <v>287</v>
      </c>
      <c r="B79" s="197" t="s">
        <v>45</v>
      </c>
      <c r="C79" s="175" t="s">
        <v>278</v>
      </c>
      <c r="D79" s="94" t="s">
        <v>98</v>
      </c>
      <c r="E79" s="156">
        <v>2829</v>
      </c>
      <c r="F79" s="157">
        <v>240324</v>
      </c>
      <c r="G79" s="69">
        <v>963</v>
      </c>
      <c r="H79" s="218"/>
      <c r="I79" s="218"/>
      <c r="J79" s="218"/>
      <c r="K79" s="218"/>
      <c r="L79" s="218"/>
      <c r="M79" s="218"/>
      <c r="N79" s="218"/>
      <c r="O79" s="218"/>
      <c r="P79" s="193" t="s">
        <v>54</v>
      </c>
      <c r="Q79" s="136" t="s">
        <v>174</v>
      </c>
      <c r="R79" s="138"/>
    </row>
    <row r="80" spans="1:18" s="74" customFormat="1">
      <c r="A80" s="93" t="s">
        <v>288</v>
      </c>
      <c r="B80" s="197" t="s">
        <v>102</v>
      </c>
      <c r="C80" s="175" t="s">
        <v>270</v>
      </c>
      <c r="D80" s="94" t="s">
        <v>98</v>
      </c>
      <c r="E80" s="156">
        <v>2737</v>
      </c>
      <c r="F80" s="157">
        <v>240315</v>
      </c>
      <c r="G80" s="69"/>
      <c r="H80" s="70"/>
      <c r="I80" s="70"/>
      <c r="J80" s="70">
        <v>25900</v>
      </c>
      <c r="K80" s="70"/>
      <c r="L80" s="70"/>
      <c r="M80" s="70"/>
      <c r="N80" s="70"/>
      <c r="O80" s="70"/>
      <c r="P80" s="73" t="s">
        <v>44</v>
      </c>
      <c r="Q80" s="136" t="s">
        <v>174</v>
      </c>
      <c r="R80" s="138"/>
    </row>
    <row r="81" spans="1:18" s="74" customFormat="1">
      <c r="A81" s="93" t="s">
        <v>291</v>
      </c>
      <c r="B81" s="197" t="s">
        <v>102</v>
      </c>
      <c r="C81" s="175" t="s">
        <v>292</v>
      </c>
      <c r="D81" s="175" t="s">
        <v>293</v>
      </c>
      <c r="E81" s="156">
        <v>63</v>
      </c>
      <c r="F81" s="157">
        <v>240343</v>
      </c>
      <c r="G81" s="69"/>
      <c r="H81" s="70"/>
      <c r="I81" s="70"/>
      <c r="J81" s="70">
        <v>44</v>
      </c>
      <c r="K81" s="70"/>
      <c r="L81" s="70"/>
      <c r="M81" s="70"/>
      <c r="N81" s="70"/>
      <c r="O81" s="70"/>
      <c r="P81" s="73" t="s">
        <v>54</v>
      </c>
      <c r="Q81" s="136" t="s">
        <v>174</v>
      </c>
      <c r="R81" s="138"/>
    </row>
    <row r="82" spans="1:18" s="74" customFormat="1">
      <c r="A82" s="93" t="s">
        <v>301</v>
      </c>
      <c r="B82" s="197" t="s">
        <v>99</v>
      </c>
      <c r="C82" s="175" t="s">
        <v>296</v>
      </c>
      <c r="D82" s="175" t="s">
        <v>107</v>
      </c>
      <c r="E82" s="156">
        <v>2370</v>
      </c>
      <c r="F82" s="157">
        <v>240284</v>
      </c>
      <c r="G82" s="69">
        <v>28686</v>
      </c>
      <c r="H82" s="70"/>
      <c r="I82" s="70"/>
      <c r="J82" s="70"/>
      <c r="K82" s="70"/>
      <c r="L82" s="70"/>
      <c r="M82" s="70"/>
      <c r="N82" s="70"/>
      <c r="O82" s="70"/>
      <c r="P82" s="193" t="s">
        <v>30</v>
      </c>
      <c r="Q82" s="136" t="s">
        <v>174</v>
      </c>
      <c r="R82" s="138"/>
    </row>
    <row r="83" spans="1:18" s="74" customFormat="1" ht="37.5">
      <c r="A83" s="93" t="s">
        <v>302</v>
      </c>
      <c r="B83" s="197" t="s">
        <v>99</v>
      </c>
      <c r="C83" s="175" t="s">
        <v>297</v>
      </c>
      <c r="D83" s="175" t="s">
        <v>298</v>
      </c>
      <c r="E83" s="156">
        <v>104</v>
      </c>
      <c r="F83" s="157">
        <v>240347</v>
      </c>
      <c r="G83" s="69"/>
      <c r="H83" s="70"/>
      <c r="I83" s="70"/>
      <c r="J83" s="70"/>
      <c r="K83" s="70"/>
      <c r="L83" s="70"/>
      <c r="M83" s="70"/>
      <c r="N83" s="70"/>
      <c r="O83" s="70">
        <v>1176</v>
      </c>
      <c r="P83" s="198" t="s">
        <v>54</v>
      </c>
      <c r="Q83" s="136" t="s">
        <v>174</v>
      </c>
      <c r="R83" s="138"/>
    </row>
    <row r="84" spans="1:18" s="74" customFormat="1">
      <c r="A84" s="93" t="s">
        <v>303</v>
      </c>
      <c r="B84" s="197" t="s">
        <v>299</v>
      </c>
      <c r="C84" s="175" t="s">
        <v>300</v>
      </c>
      <c r="D84" s="175" t="s">
        <v>98</v>
      </c>
      <c r="E84" s="156">
        <v>107</v>
      </c>
      <c r="F84" s="157">
        <v>240350</v>
      </c>
      <c r="G84" s="69"/>
      <c r="H84" s="70">
        <v>3424</v>
      </c>
      <c r="I84" s="70"/>
      <c r="J84" s="70"/>
      <c r="K84" s="70"/>
      <c r="L84" s="70"/>
      <c r="M84" s="70"/>
      <c r="N84" s="70"/>
      <c r="O84" s="70"/>
      <c r="P84" s="198" t="s">
        <v>54</v>
      </c>
      <c r="Q84" s="136" t="s">
        <v>174</v>
      </c>
      <c r="R84" s="138"/>
    </row>
    <row r="85" spans="1:18" s="74" customFormat="1">
      <c r="A85" s="93" t="s">
        <v>304</v>
      </c>
      <c r="B85" s="197" t="s">
        <v>299</v>
      </c>
      <c r="C85" s="175" t="s">
        <v>306</v>
      </c>
      <c r="D85" s="175" t="s">
        <v>98</v>
      </c>
      <c r="E85" s="220">
        <v>2646</v>
      </c>
      <c r="F85" s="157">
        <v>240301</v>
      </c>
      <c r="G85" s="69"/>
      <c r="H85" s="70">
        <v>3600</v>
      </c>
      <c r="I85" s="70"/>
      <c r="J85" s="70"/>
      <c r="K85" s="70"/>
      <c r="L85" s="70"/>
      <c r="M85" s="70"/>
      <c r="N85" s="70"/>
      <c r="O85" s="70"/>
      <c r="P85" s="198" t="s">
        <v>54</v>
      </c>
      <c r="Q85" s="136" t="s">
        <v>174</v>
      </c>
      <c r="R85" s="138"/>
    </row>
    <row r="86" spans="1:18" s="74" customFormat="1">
      <c r="A86" s="93" t="s">
        <v>305</v>
      </c>
      <c r="B86" s="197" t="s">
        <v>299</v>
      </c>
      <c r="C86" s="175" t="s">
        <v>307</v>
      </c>
      <c r="D86" s="175" t="s">
        <v>98</v>
      </c>
      <c r="E86" s="220">
        <v>2120</v>
      </c>
      <c r="F86" s="157">
        <v>240255</v>
      </c>
      <c r="G86" s="69"/>
      <c r="H86" s="70">
        <v>4000</v>
      </c>
      <c r="I86" s="70"/>
      <c r="J86" s="70"/>
      <c r="K86" s="70"/>
      <c r="L86" s="70"/>
      <c r="M86" s="70"/>
      <c r="N86" s="70"/>
      <c r="O86" s="70"/>
      <c r="P86" s="198" t="s">
        <v>54</v>
      </c>
      <c r="Q86" s="136" t="s">
        <v>174</v>
      </c>
      <c r="R86" s="138"/>
    </row>
    <row r="87" spans="1:18" s="74" customFormat="1">
      <c r="A87" s="93" t="s">
        <v>309</v>
      </c>
      <c r="B87" s="197" t="s">
        <v>299</v>
      </c>
      <c r="C87" s="175" t="s">
        <v>308</v>
      </c>
      <c r="D87" s="175" t="s">
        <v>154</v>
      </c>
      <c r="E87" s="220">
        <v>2378</v>
      </c>
      <c r="F87" s="157">
        <v>240287</v>
      </c>
      <c r="G87" s="69"/>
      <c r="H87" s="70">
        <v>4470</v>
      </c>
      <c r="I87" s="70"/>
      <c r="J87" s="70"/>
      <c r="K87" s="70"/>
      <c r="L87" s="70"/>
      <c r="M87" s="70"/>
      <c r="N87" s="70"/>
      <c r="O87" s="70"/>
      <c r="P87" s="198" t="s">
        <v>54</v>
      </c>
      <c r="Q87" s="136" t="s">
        <v>174</v>
      </c>
      <c r="R87" s="138"/>
    </row>
    <row r="88" spans="1:18" s="74" customFormat="1">
      <c r="A88" s="93" t="s">
        <v>310</v>
      </c>
      <c r="B88" s="197" t="s">
        <v>99</v>
      </c>
      <c r="C88" s="175" t="s">
        <v>363</v>
      </c>
      <c r="D88" s="175" t="s">
        <v>98</v>
      </c>
      <c r="E88" s="156">
        <v>243</v>
      </c>
      <c r="F88" s="157">
        <v>240371</v>
      </c>
      <c r="G88" s="69">
        <v>7590</v>
      </c>
      <c r="H88" s="70"/>
      <c r="I88" s="70"/>
      <c r="J88" s="70"/>
      <c r="K88" s="70"/>
      <c r="L88" s="70"/>
      <c r="M88" s="70"/>
      <c r="N88" s="70"/>
      <c r="O88" s="70"/>
      <c r="P88" s="73" t="s">
        <v>44</v>
      </c>
      <c r="Q88" s="138" t="s">
        <v>174</v>
      </c>
      <c r="R88" s="138"/>
    </row>
    <row r="89" spans="1:18" s="74" customFormat="1">
      <c r="A89" s="93" t="s">
        <v>311</v>
      </c>
      <c r="B89" s="197" t="s">
        <v>102</v>
      </c>
      <c r="C89" s="175" t="s">
        <v>295</v>
      </c>
      <c r="D89" s="175" t="s">
        <v>98</v>
      </c>
      <c r="E89" s="156">
        <v>101</v>
      </c>
      <c r="F89" s="157">
        <v>240347</v>
      </c>
      <c r="G89" s="69"/>
      <c r="H89" s="218"/>
      <c r="I89" s="218"/>
      <c r="J89" s="218">
        <v>18920</v>
      </c>
      <c r="K89" s="218"/>
      <c r="L89" s="218"/>
      <c r="M89" s="218"/>
      <c r="N89" s="218"/>
      <c r="O89" s="218"/>
      <c r="P89" s="198" t="s">
        <v>30</v>
      </c>
      <c r="Q89" s="136" t="s">
        <v>174</v>
      </c>
      <c r="R89" s="138"/>
    </row>
    <row r="90" spans="1:18" s="74" customFormat="1">
      <c r="A90" s="93" t="s">
        <v>333</v>
      </c>
      <c r="B90" s="197" t="s">
        <v>99</v>
      </c>
      <c r="C90" s="175" t="s">
        <v>332</v>
      </c>
      <c r="D90" s="175" t="s">
        <v>98</v>
      </c>
      <c r="E90" s="220">
        <v>125</v>
      </c>
      <c r="F90" s="157">
        <v>240352</v>
      </c>
      <c r="G90" s="69">
        <v>6000</v>
      </c>
      <c r="H90" s="70"/>
      <c r="I90" s="70"/>
      <c r="J90" s="70"/>
      <c r="K90" s="70"/>
      <c r="L90" s="70"/>
      <c r="M90" s="70"/>
      <c r="N90" s="70"/>
      <c r="O90" s="70"/>
      <c r="P90" s="73" t="s">
        <v>44</v>
      </c>
      <c r="Q90" s="136" t="s">
        <v>174</v>
      </c>
      <c r="R90" s="138"/>
    </row>
    <row r="91" spans="1:18" s="74" customFormat="1">
      <c r="A91" s="93" t="s">
        <v>334</v>
      </c>
      <c r="B91" s="197" t="s">
        <v>102</v>
      </c>
      <c r="C91" s="175" t="s">
        <v>338</v>
      </c>
      <c r="D91" s="175" t="s">
        <v>98</v>
      </c>
      <c r="E91" s="220">
        <v>162</v>
      </c>
      <c r="F91" s="157">
        <v>240357</v>
      </c>
      <c r="G91" s="69"/>
      <c r="H91" s="70"/>
      <c r="I91" s="70"/>
      <c r="J91" s="70">
        <v>40489</v>
      </c>
      <c r="K91" s="70"/>
      <c r="L91" s="70"/>
      <c r="M91" s="70"/>
      <c r="N91" s="70"/>
      <c r="O91" s="70"/>
      <c r="P91" s="73" t="s">
        <v>170</v>
      </c>
      <c r="Q91" s="136" t="s">
        <v>174</v>
      </c>
      <c r="R91" s="138"/>
    </row>
    <row r="92" spans="1:18" s="74" customFormat="1" ht="37.5">
      <c r="A92" s="93" t="s">
        <v>336</v>
      </c>
      <c r="B92" s="197" t="s">
        <v>102</v>
      </c>
      <c r="C92" s="175" t="s">
        <v>337</v>
      </c>
      <c r="D92" s="175" t="s">
        <v>98</v>
      </c>
      <c r="E92" s="220">
        <v>120</v>
      </c>
      <c r="F92" s="157">
        <v>240351</v>
      </c>
      <c r="G92" s="69"/>
      <c r="H92" s="70"/>
      <c r="I92" s="70"/>
      <c r="J92" s="70">
        <v>280</v>
      </c>
      <c r="K92" s="70"/>
      <c r="L92" s="70"/>
      <c r="M92" s="70"/>
      <c r="N92" s="70"/>
      <c r="O92" s="70"/>
      <c r="P92" s="198" t="s">
        <v>54</v>
      </c>
      <c r="Q92" s="136" t="s">
        <v>174</v>
      </c>
      <c r="R92" s="138"/>
    </row>
    <row r="93" spans="1:18" s="74" customFormat="1" ht="37.5">
      <c r="A93" s="93" t="s">
        <v>340</v>
      </c>
      <c r="B93" s="197" t="s">
        <v>100</v>
      </c>
      <c r="C93" s="175" t="s">
        <v>339</v>
      </c>
      <c r="D93" s="175" t="s">
        <v>161</v>
      </c>
      <c r="E93" s="220">
        <v>106</v>
      </c>
      <c r="F93" s="157">
        <v>240350</v>
      </c>
      <c r="G93" s="69"/>
      <c r="H93" s="70">
        <v>3300</v>
      </c>
      <c r="I93" s="70"/>
      <c r="J93" s="70"/>
      <c r="K93" s="70"/>
      <c r="L93" s="70"/>
      <c r="M93" s="70"/>
      <c r="N93" s="70"/>
      <c r="O93" s="70"/>
      <c r="P93" s="198" t="s">
        <v>54</v>
      </c>
      <c r="Q93" s="136" t="s">
        <v>174</v>
      </c>
      <c r="R93" s="138"/>
    </row>
    <row r="94" spans="1:18" s="74" customFormat="1" ht="37.5">
      <c r="A94" s="93" t="s">
        <v>341</v>
      </c>
      <c r="B94" s="197" t="s">
        <v>100</v>
      </c>
      <c r="C94" s="175" t="s">
        <v>167</v>
      </c>
      <c r="D94" s="175" t="s">
        <v>168</v>
      </c>
      <c r="E94" s="220">
        <v>2625</v>
      </c>
      <c r="F94" s="157">
        <v>240298</v>
      </c>
      <c r="G94" s="69"/>
      <c r="H94" s="70">
        <v>14980</v>
      </c>
      <c r="I94" s="70"/>
      <c r="J94" s="70"/>
      <c r="K94" s="70"/>
      <c r="L94" s="70"/>
      <c r="M94" s="70"/>
      <c r="N94" s="70"/>
      <c r="O94" s="70"/>
      <c r="P94" s="73" t="s">
        <v>170</v>
      </c>
      <c r="Q94" s="136" t="s">
        <v>174</v>
      </c>
      <c r="R94" s="138"/>
    </row>
    <row r="95" spans="1:18" s="74" customFormat="1">
      <c r="A95" s="93" t="s">
        <v>342</v>
      </c>
      <c r="B95" s="197" t="s">
        <v>100</v>
      </c>
      <c r="C95" s="175" t="s">
        <v>331</v>
      </c>
      <c r="D95" s="175" t="s">
        <v>154</v>
      </c>
      <c r="E95" s="220">
        <v>119</v>
      </c>
      <c r="F95" s="157">
        <v>240351</v>
      </c>
      <c r="G95" s="69"/>
      <c r="H95" s="70">
        <v>3210</v>
      </c>
      <c r="I95" s="70"/>
      <c r="J95" s="70"/>
      <c r="K95" s="70"/>
      <c r="L95" s="70"/>
      <c r="M95" s="70"/>
      <c r="N95" s="70"/>
      <c r="O95" s="70"/>
      <c r="P95" s="73" t="s">
        <v>54</v>
      </c>
      <c r="Q95" s="136" t="s">
        <v>174</v>
      </c>
      <c r="R95" s="138"/>
    </row>
    <row r="96" spans="1:18" s="74" customFormat="1" ht="37.5">
      <c r="A96" s="93" t="s">
        <v>343</v>
      </c>
      <c r="B96" s="197" t="s">
        <v>100</v>
      </c>
      <c r="C96" s="175" t="s">
        <v>268</v>
      </c>
      <c r="D96" s="175" t="s">
        <v>269</v>
      </c>
      <c r="E96" s="220">
        <v>2801</v>
      </c>
      <c r="F96" s="157">
        <v>240292</v>
      </c>
      <c r="G96" s="69"/>
      <c r="H96" s="70">
        <v>51113.9</v>
      </c>
      <c r="I96" s="70"/>
      <c r="J96" s="70"/>
      <c r="K96" s="70"/>
      <c r="L96" s="70"/>
      <c r="M96" s="70"/>
      <c r="N96" s="70"/>
      <c r="O96" s="70"/>
      <c r="P96" s="73" t="s">
        <v>30</v>
      </c>
      <c r="Q96" s="136" t="s">
        <v>174</v>
      </c>
      <c r="R96" s="138"/>
    </row>
    <row r="97" spans="1:18" s="74" customFormat="1" ht="37.5">
      <c r="A97" s="93" t="s">
        <v>344</v>
      </c>
      <c r="B97" s="197" t="s">
        <v>100</v>
      </c>
      <c r="C97" s="175" t="s">
        <v>349</v>
      </c>
      <c r="D97" s="175" t="s">
        <v>269</v>
      </c>
      <c r="E97" s="156">
        <v>16</v>
      </c>
      <c r="F97" s="157">
        <v>240336</v>
      </c>
      <c r="G97" s="69"/>
      <c r="H97" s="70">
        <v>1070</v>
      </c>
      <c r="I97" s="70"/>
      <c r="J97" s="70"/>
      <c r="K97" s="70"/>
      <c r="L97" s="70"/>
      <c r="M97" s="70"/>
      <c r="N97" s="70"/>
      <c r="O97" s="70"/>
      <c r="P97" s="73" t="s">
        <v>54</v>
      </c>
      <c r="Q97" s="136" t="s">
        <v>174</v>
      </c>
      <c r="R97" s="138"/>
    </row>
    <row r="98" spans="1:18" s="74" customFormat="1">
      <c r="A98" s="93" t="s">
        <v>345</v>
      </c>
      <c r="B98" s="197" t="s">
        <v>104</v>
      </c>
      <c r="C98" s="175" t="s">
        <v>365</v>
      </c>
      <c r="D98" s="175" t="s">
        <v>98</v>
      </c>
      <c r="E98" s="156">
        <v>176</v>
      </c>
      <c r="F98" s="157">
        <v>240359</v>
      </c>
      <c r="G98" s="69"/>
      <c r="H98" s="70"/>
      <c r="I98" s="70"/>
      <c r="J98" s="70"/>
      <c r="K98" s="70"/>
      <c r="L98" s="70"/>
      <c r="M98" s="70">
        <v>50</v>
      </c>
      <c r="N98" s="70"/>
      <c r="O98" s="70"/>
      <c r="P98" s="73" t="s">
        <v>30</v>
      </c>
      <c r="Q98" s="136" t="s">
        <v>174</v>
      </c>
      <c r="R98" s="138"/>
    </row>
    <row r="99" spans="1:18" s="74" customFormat="1">
      <c r="A99" s="93" t="s">
        <v>348</v>
      </c>
      <c r="B99" s="197" t="s">
        <v>104</v>
      </c>
      <c r="C99" s="175" t="s">
        <v>356</v>
      </c>
      <c r="D99" s="175" t="s">
        <v>98</v>
      </c>
      <c r="E99" s="156">
        <v>352</v>
      </c>
      <c r="F99" s="157">
        <v>240393</v>
      </c>
      <c r="G99" s="69"/>
      <c r="H99" s="70"/>
      <c r="I99" s="70"/>
      <c r="J99" s="70"/>
      <c r="K99" s="70"/>
      <c r="L99" s="70"/>
      <c r="M99" s="70">
        <v>50</v>
      </c>
      <c r="N99" s="70"/>
      <c r="O99" s="70"/>
      <c r="P99" s="73" t="s">
        <v>30</v>
      </c>
      <c r="Q99" s="136" t="s">
        <v>174</v>
      </c>
      <c r="R99" s="138"/>
    </row>
    <row r="100" spans="1:18" s="74" customFormat="1">
      <c r="A100" s="93" t="s">
        <v>357</v>
      </c>
      <c r="B100" s="197" t="s">
        <v>102</v>
      </c>
      <c r="C100" s="175" t="s">
        <v>276</v>
      </c>
      <c r="D100" s="175" t="s">
        <v>98</v>
      </c>
      <c r="E100" s="156">
        <v>31</v>
      </c>
      <c r="F100" s="157">
        <v>240338</v>
      </c>
      <c r="G100" s="69"/>
      <c r="H100" s="70"/>
      <c r="I100" s="70"/>
      <c r="J100" s="70">
        <v>5243</v>
      </c>
      <c r="K100" s="70"/>
      <c r="L100" s="70"/>
      <c r="M100" s="70"/>
      <c r="N100" s="70"/>
      <c r="O100" s="70"/>
      <c r="P100" s="73" t="s">
        <v>277</v>
      </c>
      <c r="Q100" s="136" t="s">
        <v>174</v>
      </c>
      <c r="R100" s="138"/>
    </row>
    <row r="101" spans="1:18" s="74" customFormat="1">
      <c r="A101" s="93" t="s">
        <v>358</v>
      </c>
      <c r="B101" s="197" t="s">
        <v>102</v>
      </c>
      <c r="C101" s="175" t="s">
        <v>387</v>
      </c>
      <c r="D101" s="175" t="s">
        <v>98</v>
      </c>
      <c r="E101" s="156">
        <v>116</v>
      </c>
      <c r="F101" s="157">
        <v>240350</v>
      </c>
      <c r="G101" s="69"/>
      <c r="H101" s="70"/>
      <c r="I101" s="70"/>
      <c r="J101" s="70">
        <v>7372.4</v>
      </c>
      <c r="K101" s="70"/>
      <c r="L101" s="70"/>
      <c r="M101" s="70"/>
      <c r="N101" s="70"/>
      <c r="O101" s="70"/>
      <c r="P101" s="73" t="s">
        <v>170</v>
      </c>
      <c r="Q101" s="138" t="s">
        <v>174</v>
      </c>
      <c r="R101" s="138"/>
    </row>
    <row r="102" spans="1:18" s="74" customFormat="1">
      <c r="A102" s="93" t="s">
        <v>373</v>
      </c>
      <c r="B102" s="197" t="s">
        <v>221</v>
      </c>
      <c r="C102" s="175" t="s">
        <v>366</v>
      </c>
      <c r="D102" s="175" t="s">
        <v>98</v>
      </c>
      <c r="E102" s="156">
        <v>270</v>
      </c>
      <c r="F102" s="157">
        <v>240373</v>
      </c>
      <c r="G102" s="69">
        <v>4500</v>
      </c>
      <c r="H102" s="70"/>
      <c r="I102" s="70"/>
      <c r="J102" s="70"/>
      <c r="K102" s="70"/>
      <c r="L102" s="70"/>
      <c r="M102" s="70"/>
      <c r="N102" s="70"/>
      <c r="O102" s="70"/>
      <c r="P102" s="73" t="s">
        <v>30</v>
      </c>
      <c r="Q102" s="138" t="s">
        <v>174</v>
      </c>
      <c r="R102" s="138"/>
    </row>
    <row r="103" spans="1:18" s="74" customFormat="1">
      <c r="A103" s="93" t="s">
        <v>374</v>
      </c>
      <c r="B103" s="197" t="s">
        <v>223</v>
      </c>
      <c r="C103" s="175" t="s">
        <v>367</v>
      </c>
      <c r="D103" s="175" t="s">
        <v>98</v>
      </c>
      <c r="E103" s="156">
        <v>271</v>
      </c>
      <c r="F103" s="157">
        <v>240373</v>
      </c>
      <c r="G103" s="69"/>
      <c r="H103" s="70"/>
      <c r="I103" s="70">
        <v>29758</v>
      </c>
      <c r="J103" s="70"/>
      <c r="K103" s="70"/>
      <c r="L103" s="70"/>
      <c r="M103" s="70"/>
      <c r="N103" s="70"/>
      <c r="O103" s="70"/>
      <c r="P103" s="73" t="s">
        <v>30</v>
      </c>
      <c r="Q103" s="138" t="s">
        <v>174</v>
      </c>
      <c r="R103" s="138"/>
    </row>
    <row r="104" spans="1:18" s="74" customFormat="1">
      <c r="A104" s="93" t="s">
        <v>375</v>
      </c>
      <c r="B104" s="197" t="s">
        <v>60</v>
      </c>
      <c r="C104" s="175" t="s">
        <v>385</v>
      </c>
      <c r="D104" s="175" t="s">
        <v>98</v>
      </c>
      <c r="E104" s="156">
        <v>250</v>
      </c>
      <c r="F104" s="157">
        <v>240371</v>
      </c>
      <c r="G104" s="69"/>
      <c r="H104" s="70"/>
      <c r="I104" s="70"/>
      <c r="J104" s="70"/>
      <c r="K104" s="70"/>
      <c r="L104" s="70"/>
      <c r="M104" s="70"/>
      <c r="N104" s="70"/>
      <c r="O104" s="70">
        <v>1016</v>
      </c>
      <c r="P104" s="73" t="s">
        <v>54</v>
      </c>
      <c r="Q104" s="138" t="s">
        <v>174</v>
      </c>
      <c r="R104" s="138"/>
    </row>
    <row r="105" spans="1:18" s="74" customFormat="1" ht="37.5">
      <c r="A105" s="93" t="s">
        <v>376</v>
      </c>
      <c r="B105" s="197" t="s">
        <v>100</v>
      </c>
      <c r="C105" s="175" t="s">
        <v>386</v>
      </c>
      <c r="D105" s="175" t="s">
        <v>269</v>
      </c>
      <c r="E105" s="156">
        <v>344</v>
      </c>
      <c r="F105" s="157">
        <v>240385</v>
      </c>
      <c r="G105" s="69"/>
      <c r="H105" s="70"/>
      <c r="I105" s="70"/>
      <c r="J105" s="70"/>
      <c r="K105" s="70"/>
      <c r="L105" s="70"/>
      <c r="M105" s="70"/>
      <c r="N105" s="70"/>
      <c r="O105" s="70">
        <v>1434</v>
      </c>
      <c r="P105" s="73" t="s">
        <v>54</v>
      </c>
      <c r="Q105" s="138" t="s">
        <v>174</v>
      </c>
      <c r="R105" s="138"/>
    </row>
    <row r="106" spans="1:18" s="74" customFormat="1">
      <c r="A106" s="93" t="s">
        <v>377</v>
      </c>
      <c r="B106" s="197" t="s">
        <v>99</v>
      </c>
      <c r="C106" s="175" t="s">
        <v>368</v>
      </c>
      <c r="D106" s="175" t="s">
        <v>98</v>
      </c>
      <c r="E106" s="156">
        <v>368</v>
      </c>
      <c r="F106" s="157">
        <v>240395</v>
      </c>
      <c r="G106" s="69">
        <v>7590</v>
      </c>
      <c r="H106" s="70"/>
      <c r="I106" s="70"/>
      <c r="J106" s="70"/>
      <c r="K106" s="70"/>
      <c r="L106" s="70"/>
      <c r="M106" s="70"/>
      <c r="N106" s="70"/>
      <c r="O106" s="70"/>
      <c r="P106" s="73" t="s">
        <v>44</v>
      </c>
      <c r="Q106" s="138" t="s">
        <v>174</v>
      </c>
      <c r="R106" s="138"/>
    </row>
    <row r="107" spans="1:18" s="74" customFormat="1">
      <c r="A107" s="93" t="s">
        <v>378</v>
      </c>
      <c r="B107" s="197" t="s">
        <v>221</v>
      </c>
      <c r="C107" s="175" t="s">
        <v>369</v>
      </c>
      <c r="D107" s="175" t="s">
        <v>98</v>
      </c>
      <c r="E107" s="156">
        <v>449</v>
      </c>
      <c r="F107" s="157">
        <v>240399</v>
      </c>
      <c r="G107" s="69">
        <v>4500</v>
      </c>
      <c r="H107" s="70"/>
      <c r="I107" s="70"/>
      <c r="J107" s="70"/>
      <c r="K107" s="70"/>
      <c r="L107" s="70"/>
      <c r="M107" s="70"/>
      <c r="N107" s="70"/>
      <c r="O107" s="70"/>
      <c r="P107" s="73" t="s">
        <v>30</v>
      </c>
      <c r="Q107" s="138" t="s">
        <v>174</v>
      </c>
      <c r="R107" s="138"/>
    </row>
    <row r="108" spans="1:18" s="74" customFormat="1">
      <c r="A108" s="93" t="s">
        <v>379</v>
      </c>
      <c r="B108" s="197" t="s">
        <v>223</v>
      </c>
      <c r="C108" s="175" t="s">
        <v>370</v>
      </c>
      <c r="D108" s="175" t="s">
        <v>98</v>
      </c>
      <c r="E108" s="156">
        <v>451</v>
      </c>
      <c r="F108" s="157">
        <v>240399</v>
      </c>
      <c r="G108" s="69"/>
      <c r="H108" s="70"/>
      <c r="I108" s="70">
        <v>23111</v>
      </c>
      <c r="J108" s="70"/>
      <c r="K108" s="70"/>
      <c r="L108" s="70"/>
      <c r="M108" s="70"/>
      <c r="N108" s="70"/>
      <c r="O108" s="70"/>
      <c r="P108" s="73" t="s">
        <v>30</v>
      </c>
      <c r="Q108" s="138" t="s">
        <v>174</v>
      </c>
      <c r="R108" s="138"/>
    </row>
    <row r="109" spans="1:18" s="74" customFormat="1">
      <c r="A109" s="93" t="s">
        <v>380</v>
      </c>
      <c r="B109" s="197" t="s">
        <v>45</v>
      </c>
      <c r="C109" s="175" t="s">
        <v>371</v>
      </c>
      <c r="D109" s="175" t="s">
        <v>98</v>
      </c>
      <c r="E109" s="156">
        <v>44</v>
      </c>
      <c r="F109" s="157">
        <v>240339</v>
      </c>
      <c r="G109" s="69">
        <v>9844</v>
      </c>
      <c r="H109" s="70"/>
      <c r="I109" s="70"/>
      <c r="J109" s="70"/>
      <c r="K109" s="70"/>
      <c r="L109" s="70"/>
      <c r="M109" s="70"/>
      <c r="N109" s="70"/>
      <c r="O109" s="70"/>
      <c r="P109" s="73" t="s">
        <v>44</v>
      </c>
      <c r="Q109" s="138" t="s">
        <v>174</v>
      </c>
      <c r="R109" s="138"/>
    </row>
    <row r="110" spans="1:18" s="74" customFormat="1">
      <c r="A110" s="93" t="s">
        <v>381</v>
      </c>
      <c r="B110" s="197" t="s">
        <v>384</v>
      </c>
      <c r="C110" s="175" t="s">
        <v>372</v>
      </c>
      <c r="D110" s="175" t="s">
        <v>98</v>
      </c>
      <c r="E110" s="156">
        <v>392</v>
      </c>
      <c r="F110" s="157">
        <v>240392</v>
      </c>
      <c r="G110" s="69"/>
      <c r="H110" s="70"/>
      <c r="I110" s="70"/>
      <c r="J110" s="70"/>
      <c r="K110" s="70"/>
      <c r="L110" s="70">
        <v>3756</v>
      </c>
      <c r="M110" s="70"/>
      <c r="N110" s="70"/>
      <c r="O110" s="70"/>
      <c r="P110" s="73" t="s">
        <v>54</v>
      </c>
      <c r="Q110" s="138" t="s">
        <v>174</v>
      </c>
      <c r="R110" s="138"/>
    </row>
    <row r="111" spans="1:18" s="74" customFormat="1">
      <c r="A111" s="93" t="s">
        <v>382</v>
      </c>
      <c r="B111" s="197" t="s">
        <v>100</v>
      </c>
      <c r="C111" s="175" t="s">
        <v>388</v>
      </c>
      <c r="D111" s="175" t="s">
        <v>97</v>
      </c>
      <c r="E111" s="156">
        <v>415</v>
      </c>
      <c r="F111" s="157">
        <v>240393</v>
      </c>
      <c r="G111" s="69"/>
      <c r="H111" s="70">
        <v>6280.9</v>
      </c>
      <c r="I111" s="70"/>
      <c r="J111" s="70"/>
      <c r="K111" s="70"/>
      <c r="L111" s="70"/>
      <c r="M111" s="70"/>
      <c r="N111" s="70"/>
      <c r="O111" s="70"/>
      <c r="P111" s="73" t="s">
        <v>170</v>
      </c>
      <c r="Q111" s="138" t="s">
        <v>174</v>
      </c>
      <c r="R111" s="138"/>
    </row>
    <row r="112" spans="1:18" s="74" customFormat="1">
      <c r="A112" s="93" t="s">
        <v>383</v>
      </c>
      <c r="B112" s="197" t="s">
        <v>100</v>
      </c>
      <c r="C112" s="175" t="s">
        <v>388</v>
      </c>
      <c r="D112" s="175" t="s">
        <v>97</v>
      </c>
      <c r="E112" s="156">
        <v>416</v>
      </c>
      <c r="F112" s="157">
        <v>240393</v>
      </c>
      <c r="G112" s="69"/>
      <c r="H112" s="70">
        <v>8292.5</v>
      </c>
      <c r="I112" s="70"/>
      <c r="J112" s="70"/>
      <c r="K112" s="70"/>
      <c r="L112" s="70"/>
      <c r="M112" s="70"/>
      <c r="N112" s="70"/>
      <c r="O112" s="70"/>
      <c r="P112" s="73" t="s">
        <v>170</v>
      </c>
      <c r="Q112" s="138" t="s">
        <v>174</v>
      </c>
      <c r="R112" s="138"/>
    </row>
    <row r="113" spans="1:18" s="74" customFormat="1">
      <c r="A113" s="67" t="s">
        <v>405</v>
      </c>
      <c r="B113" s="197" t="s">
        <v>104</v>
      </c>
      <c r="C113" s="175" t="s">
        <v>407</v>
      </c>
      <c r="D113" s="175" t="s">
        <v>98</v>
      </c>
      <c r="E113" s="156">
        <v>561</v>
      </c>
      <c r="F113" s="157">
        <v>240415</v>
      </c>
      <c r="G113" s="69"/>
      <c r="H113" s="70"/>
      <c r="I113" s="70"/>
      <c r="J113" s="70"/>
      <c r="K113" s="70"/>
      <c r="L113" s="70"/>
      <c r="M113" s="70">
        <v>60</v>
      </c>
      <c r="N113" s="70"/>
      <c r="O113" s="70"/>
      <c r="P113" s="73" t="s">
        <v>30</v>
      </c>
      <c r="Q113" s="138" t="s">
        <v>174</v>
      </c>
      <c r="R113" s="138"/>
    </row>
    <row r="114" spans="1:18" s="74" customFormat="1" ht="37.5">
      <c r="A114" s="67" t="s">
        <v>408</v>
      </c>
      <c r="B114" s="197" t="s">
        <v>100</v>
      </c>
      <c r="C114" s="175" t="s">
        <v>362</v>
      </c>
      <c r="D114" s="175" t="s">
        <v>98</v>
      </c>
      <c r="E114" s="156">
        <v>455</v>
      </c>
      <c r="F114" s="157">
        <v>240399</v>
      </c>
      <c r="G114" s="69"/>
      <c r="H114" s="70">
        <v>2675</v>
      </c>
      <c r="I114" s="70"/>
      <c r="J114" s="70"/>
      <c r="K114" s="70"/>
      <c r="L114" s="70"/>
      <c r="M114" s="70"/>
      <c r="N114" s="70"/>
      <c r="O114" s="70"/>
      <c r="P114" s="73" t="s">
        <v>54</v>
      </c>
      <c r="Q114" s="138" t="s">
        <v>174</v>
      </c>
      <c r="R114" s="138"/>
    </row>
    <row r="115" spans="1:18" s="74" customFormat="1">
      <c r="A115" s="244" t="s">
        <v>409</v>
      </c>
      <c r="B115" s="224" t="s">
        <v>100</v>
      </c>
      <c r="C115" s="225" t="s">
        <v>410</v>
      </c>
      <c r="D115" s="225" t="s">
        <v>98</v>
      </c>
      <c r="E115" s="226">
        <v>395</v>
      </c>
      <c r="F115" s="227">
        <v>240392</v>
      </c>
      <c r="G115" s="228"/>
      <c r="H115" s="229">
        <v>2465</v>
      </c>
      <c r="I115" s="229"/>
      <c r="J115" s="229"/>
      <c r="K115" s="229"/>
      <c r="L115" s="229"/>
      <c r="M115" s="229"/>
      <c r="N115" s="229"/>
      <c r="O115" s="229"/>
      <c r="P115" s="230" t="s">
        <v>54</v>
      </c>
      <c r="Q115" s="232" t="s">
        <v>174</v>
      </c>
      <c r="R115" s="232"/>
    </row>
    <row r="116" spans="1:18" s="74" customFormat="1">
      <c r="A116" s="67" t="s">
        <v>411</v>
      </c>
      <c r="B116" s="197" t="s">
        <v>99</v>
      </c>
      <c r="C116" s="175" t="s">
        <v>412</v>
      </c>
      <c r="D116" s="175" t="s">
        <v>98</v>
      </c>
      <c r="E116" s="156">
        <v>636</v>
      </c>
      <c r="F116" s="157">
        <v>240423</v>
      </c>
      <c r="G116" s="69">
        <v>7590</v>
      </c>
      <c r="H116" s="70"/>
      <c r="I116" s="70"/>
      <c r="J116" s="70"/>
      <c r="K116" s="70"/>
      <c r="L116" s="70"/>
      <c r="M116" s="70"/>
      <c r="N116" s="70"/>
      <c r="O116" s="70"/>
      <c r="P116" s="73" t="s">
        <v>44</v>
      </c>
      <c r="Q116" s="138" t="s">
        <v>174</v>
      </c>
      <c r="R116" s="138"/>
    </row>
    <row r="117" spans="1:18" s="74" customFormat="1">
      <c r="A117" s="67" t="s">
        <v>414</v>
      </c>
      <c r="B117" s="197" t="s">
        <v>100</v>
      </c>
      <c r="C117" s="175" t="s">
        <v>415</v>
      </c>
      <c r="D117" s="175" t="s">
        <v>347</v>
      </c>
      <c r="E117" s="156">
        <v>483</v>
      </c>
      <c r="F117" s="157">
        <v>240406</v>
      </c>
      <c r="G117" s="69"/>
      <c r="H117" s="70">
        <v>2000</v>
      </c>
      <c r="I117" s="70"/>
      <c r="J117" s="70"/>
      <c r="K117" s="70"/>
      <c r="L117" s="70"/>
      <c r="M117" s="70"/>
      <c r="N117" s="70"/>
      <c r="O117" s="70"/>
      <c r="P117" s="73" t="s">
        <v>54</v>
      </c>
      <c r="Q117" s="138" t="s">
        <v>174</v>
      </c>
      <c r="R117" s="138"/>
    </row>
    <row r="118" spans="1:18" s="74" customFormat="1" ht="37.5">
      <c r="A118" s="67" t="s">
        <v>416</v>
      </c>
      <c r="B118" s="197" t="s">
        <v>221</v>
      </c>
      <c r="C118" s="175" t="s">
        <v>418</v>
      </c>
      <c r="D118" s="175" t="s">
        <v>98</v>
      </c>
      <c r="E118" s="156" t="s">
        <v>443</v>
      </c>
      <c r="F118" s="157">
        <v>240429</v>
      </c>
      <c r="G118" s="69"/>
      <c r="H118" s="70"/>
      <c r="I118" s="70">
        <v>19193.5</v>
      </c>
      <c r="J118" s="70"/>
      <c r="K118" s="70"/>
      <c r="L118" s="70"/>
      <c r="M118" s="70"/>
      <c r="N118" s="70"/>
      <c r="O118" s="70"/>
      <c r="P118" s="73" t="s">
        <v>30</v>
      </c>
      <c r="Q118" s="138" t="s">
        <v>174</v>
      </c>
      <c r="R118" s="138"/>
    </row>
    <row r="119" spans="1:18" s="74" customFormat="1">
      <c r="A119" s="67" t="s">
        <v>417</v>
      </c>
      <c r="B119" s="197" t="s">
        <v>223</v>
      </c>
      <c r="C119" s="175" t="s">
        <v>418</v>
      </c>
      <c r="D119" s="175" t="s">
        <v>98</v>
      </c>
      <c r="E119" s="156">
        <v>674</v>
      </c>
      <c r="F119" s="157">
        <v>240429</v>
      </c>
      <c r="G119" s="69">
        <v>4500</v>
      </c>
      <c r="H119" s="70"/>
      <c r="I119" s="70"/>
      <c r="J119" s="70"/>
      <c r="K119" s="70"/>
      <c r="L119" s="70"/>
      <c r="M119" s="70"/>
      <c r="N119" s="70"/>
      <c r="O119" s="70"/>
      <c r="P119" s="73" t="s">
        <v>30</v>
      </c>
      <c r="Q119" s="138" t="s">
        <v>174</v>
      </c>
      <c r="R119" s="138"/>
    </row>
    <row r="120" spans="1:18" s="74" customFormat="1" ht="75">
      <c r="A120" s="67" t="s">
        <v>419</v>
      </c>
      <c r="B120" s="197" t="s">
        <v>100</v>
      </c>
      <c r="C120" s="175" t="s">
        <v>420</v>
      </c>
      <c r="D120" s="175" t="s">
        <v>154</v>
      </c>
      <c r="E120" s="156">
        <v>651</v>
      </c>
      <c r="F120" s="157">
        <v>240424</v>
      </c>
      <c r="G120" s="69"/>
      <c r="H120" s="70">
        <v>7930</v>
      </c>
      <c r="I120" s="70"/>
      <c r="J120" s="70"/>
      <c r="K120" s="70"/>
      <c r="L120" s="70"/>
      <c r="M120" s="70"/>
      <c r="N120" s="70"/>
      <c r="O120" s="70"/>
      <c r="P120" s="73" t="s">
        <v>170</v>
      </c>
      <c r="Q120" s="138" t="s">
        <v>174</v>
      </c>
      <c r="R120" s="138"/>
    </row>
    <row r="121" spans="1:18" s="74" customFormat="1" ht="37.5">
      <c r="A121" s="67" t="s">
        <v>421</v>
      </c>
      <c r="B121" s="197" t="s">
        <v>100</v>
      </c>
      <c r="C121" s="175" t="s">
        <v>361</v>
      </c>
      <c r="D121" s="175" t="s">
        <v>359</v>
      </c>
      <c r="E121" s="156">
        <v>426</v>
      </c>
      <c r="F121" s="157">
        <v>240395</v>
      </c>
      <c r="G121" s="69"/>
      <c r="H121" s="70">
        <v>1709</v>
      </c>
      <c r="I121" s="70"/>
      <c r="J121" s="70"/>
      <c r="K121" s="70"/>
      <c r="L121" s="70"/>
      <c r="M121" s="70"/>
      <c r="N121" s="70"/>
      <c r="O121" s="70"/>
      <c r="P121" s="73" t="s">
        <v>54</v>
      </c>
      <c r="Q121" s="138" t="s">
        <v>174</v>
      </c>
      <c r="R121" s="138"/>
    </row>
    <row r="122" spans="1:18" s="74" customFormat="1">
      <c r="A122" s="67" t="s">
        <v>422</v>
      </c>
      <c r="B122" s="197" t="s">
        <v>60</v>
      </c>
      <c r="C122" s="175" t="s">
        <v>423</v>
      </c>
      <c r="D122" s="175" t="s">
        <v>98</v>
      </c>
      <c r="E122" s="156">
        <v>719</v>
      </c>
      <c r="F122" s="157">
        <v>240438</v>
      </c>
      <c r="G122" s="69"/>
      <c r="H122" s="70"/>
      <c r="I122" s="70"/>
      <c r="J122" s="70"/>
      <c r="K122" s="70"/>
      <c r="L122" s="70"/>
      <c r="M122" s="70"/>
      <c r="N122" s="70"/>
      <c r="O122" s="70">
        <v>1274</v>
      </c>
      <c r="P122" s="73" t="s">
        <v>54</v>
      </c>
      <c r="Q122" s="138" t="s">
        <v>174</v>
      </c>
      <c r="R122" s="138"/>
    </row>
    <row r="123" spans="1:18" s="74" customFormat="1">
      <c r="A123" s="67" t="s">
        <v>424</v>
      </c>
      <c r="B123" s="197" t="s">
        <v>99</v>
      </c>
      <c r="C123" s="175" t="s">
        <v>431</v>
      </c>
      <c r="D123" s="175" t="s">
        <v>98</v>
      </c>
      <c r="E123" s="156">
        <v>648</v>
      </c>
      <c r="F123" s="157">
        <v>240424</v>
      </c>
      <c r="G123" s="69">
        <v>150</v>
      </c>
      <c r="H123" s="70"/>
      <c r="I123" s="70"/>
      <c r="J123" s="70"/>
      <c r="K123" s="70"/>
      <c r="L123" s="70"/>
      <c r="M123" s="70"/>
      <c r="N123" s="70"/>
      <c r="O123" s="70"/>
      <c r="P123" s="73" t="s">
        <v>44</v>
      </c>
      <c r="Q123" s="138" t="s">
        <v>174</v>
      </c>
      <c r="R123" s="138"/>
    </row>
    <row r="124" spans="1:18" s="74" customFormat="1" ht="37.5">
      <c r="A124" s="67" t="s">
        <v>427</v>
      </c>
      <c r="B124" s="197" t="s">
        <v>100</v>
      </c>
      <c r="C124" s="175" t="s">
        <v>445</v>
      </c>
      <c r="D124" s="175" t="s">
        <v>154</v>
      </c>
      <c r="E124" s="156">
        <v>239</v>
      </c>
      <c r="F124" s="157">
        <v>240368</v>
      </c>
      <c r="G124" s="69"/>
      <c r="H124" s="70">
        <v>2480</v>
      </c>
      <c r="I124" s="70"/>
      <c r="J124" s="70"/>
      <c r="K124" s="70"/>
      <c r="L124" s="70"/>
      <c r="M124" s="70"/>
      <c r="N124" s="70"/>
      <c r="O124" s="70"/>
      <c r="P124" s="73" t="s">
        <v>54</v>
      </c>
      <c r="Q124" s="138" t="s">
        <v>174</v>
      </c>
      <c r="R124" s="138"/>
    </row>
    <row r="125" spans="1:18" s="429" customFormat="1" ht="37.5">
      <c r="A125" s="244" t="s">
        <v>429</v>
      </c>
      <c r="B125" s="224" t="s">
        <v>100</v>
      </c>
      <c r="C125" s="225" t="s">
        <v>446</v>
      </c>
      <c r="D125" s="225" t="s">
        <v>352</v>
      </c>
      <c r="E125" s="226">
        <v>335</v>
      </c>
      <c r="F125" s="227">
        <v>240382</v>
      </c>
      <c r="G125" s="228"/>
      <c r="H125" s="229">
        <v>4380</v>
      </c>
      <c r="I125" s="229"/>
      <c r="J125" s="229"/>
      <c r="K125" s="229"/>
      <c r="L125" s="229"/>
      <c r="M125" s="229"/>
      <c r="N125" s="229"/>
      <c r="O125" s="229"/>
      <c r="P125" s="230" t="s">
        <v>54</v>
      </c>
      <c r="Q125" s="232" t="s">
        <v>174</v>
      </c>
      <c r="R125" s="232"/>
    </row>
    <row r="126" spans="1:18" s="74" customFormat="1" ht="37.5">
      <c r="A126" s="67" t="s">
        <v>432</v>
      </c>
      <c r="B126" s="197" t="s">
        <v>100</v>
      </c>
      <c r="C126" s="175" t="s">
        <v>425</v>
      </c>
      <c r="D126" s="175" t="s">
        <v>359</v>
      </c>
      <c r="E126" s="156">
        <v>661</v>
      </c>
      <c r="F126" s="157">
        <v>240424</v>
      </c>
      <c r="G126" s="69"/>
      <c r="H126" s="70">
        <v>1690</v>
      </c>
      <c r="I126" s="70"/>
      <c r="J126" s="70"/>
      <c r="K126" s="70"/>
      <c r="L126" s="70"/>
      <c r="M126" s="70"/>
      <c r="N126" s="70"/>
      <c r="O126" s="70"/>
      <c r="P126" s="73" t="s">
        <v>54</v>
      </c>
      <c r="Q126" s="138" t="s">
        <v>174</v>
      </c>
      <c r="R126" s="138"/>
    </row>
    <row r="127" spans="1:18" s="74" customFormat="1" ht="37.5">
      <c r="A127" s="67" t="s">
        <v>434</v>
      </c>
      <c r="B127" s="197" t="s">
        <v>100</v>
      </c>
      <c r="C127" s="175" t="s">
        <v>433</v>
      </c>
      <c r="D127" s="175" t="s">
        <v>98</v>
      </c>
      <c r="E127" s="156">
        <v>611</v>
      </c>
      <c r="F127" s="157">
        <v>240421</v>
      </c>
      <c r="G127" s="69"/>
      <c r="H127" s="70">
        <v>2450</v>
      </c>
      <c r="I127" s="70"/>
      <c r="J127" s="70"/>
      <c r="K127" s="70"/>
      <c r="L127" s="70"/>
      <c r="M127" s="70"/>
      <c r="N127" s="70"/>
      <c r="O127" s="70"/>
      <c r="P127" s="73" t="s">
        <v>54</v>
      </c>
      <c r="Q127" s="138" t="s">
        <v>174</v>
      </c>
      <c r="R127" s="138"/>
    </row>
    <row r="128" spans="1:18" s="74" customFormat="1">
      <c r="A128" s="67" t="s">
        <v>437</v>
      </c>
      <c r="B128" s="197" t="s">
        <v>100</v>
      </c>
      <c r="C128" s="175" t="s">
        <v>428</v>
      </c>
      <c r="D128" s="175" t="s">
        <v>98</v>
      </c>
      <c r="E128" s="156">
        <v>649</v>
      </c>
      <c r="F128" s="157">
        <v>240424</v>
      </c>
      <c r="G128" s="69"/>
      <c r="H128" s="70">
        <v>4100</v>
      </c>
      <c r="I128" s="70"/>
      <c r="J128" s="70"/>
      <c r="K128" s="70"/>
      <c r="L128" s="70"/>
      <c r="M128" s="70"/>
      <c r="N128" s="70"/>
      <c r="O128" s="70"/>
      <c r="P128" s="73" t="s">
        <v>54</v>
      </c>
      <c r="Q128" s="138" t="s">
        <v>174</v>
      </c>
      <c r="R128" s="138"/>
    </row>
    <row r="129" spans="1:18" s="74" customFormat="1">
      <c r="A129" s="67" t="s">
        <v>438</v>
      </c>
      <c r="B129" s="93" t="s">
        <v>104</v>
      </c>
      <c r="C129" s="175" t="s">
        <v>220</v>
      </c>
      <c r="D129" s="175" t="s">
        <v>98</v>
      </c>
      <c r="E129" s="156">
        <v>837</v>
      </c>
      <c r="F129" s="157">
        <v>240457</v>
      </c>
      <c r="G129" s="69"/>
      <c r="H129" s="70"/>
      <c r="I129" s="70"/>
      <c r="J129" s="70"/>
      <c r="K129" s="70"/>
      <c r="L129" s="70"/>
      <c r="M129" s="70">
        <v>50</v>
      </c>
      <c r="N129" s="70"/>
      <c r="O129" s="70"/>
      <c r="P129" s="73" t="s">
        <v>30</v>
      </c>
      <c r="Q129" s="138" t="s">
        <v>174</v>
      </c>
      <c r="R129" s="138"/>
    </row>
    <row r="130" spans="1:18" s="74" customFormat="1" ht="206.25">
      <c r="A130" s="67" t="s">
        <v>447</v>
      </c>
      <c r="B130" s="197" t="s">
        <v>299</v>
      </c>
      <c r="C130" s="175" t="s">
        <v>436</v>
      </c>
      <c r="D130" s="175" t="s">
        <v>352</v>
      </c>
      <c r="E130" s="156">
        <v>442</v>
      </c>
      <c r="F130" s="157">
        <v>240396</v>
      </c>
      <c r="G130" s="69"/>
      <c r="H130" s="70">
        <v>24600</v>
      </c>
      <c r="I130" s="70"/>
      <c r="J130" s="70"/>
      <c r="K130" s="70"/>
      <c r="L130" s="70"/>
      <c r="M130" s="70"/>
      <c r="N130" s="70"/>
      <c r="O130" s="70"/>
      <c r="P130" s="73" t="s">
        <v>170</v>
      </c>
      <c r="Q130" s="138" t="s">
        <v>174</v>
      </c>
      <c r="R130" s="138"/>
    </row>
    <row r="131" spans="1:18" s="74" customFormat="1">
      <c r="A131" s="67" t="s">
        <v>448</v>
      </c>
      <c r="B131" s="197" t="s">
        <v>99</v>
      </c>
      <c r="C131" s="175" t="s">
        <v>439</v>
      </c>
      <c r="D131" s="175" t="s">
        <v>98</v>
      </c>
      <c r="E131" s="156">
        <v>848</v>
      </c>
      <c r="F131" s="157">
        <v>240458</v>
      </c>
      <c r="G131" s="69">
        <v>7590</v>
      </c>
      <c r="H131" s="70"/>
      <c r="I131" s="70"/>
      <c r="J131" s="70"/>
      <c r="K131" s="70"/>
      <c r="L131" s="70"/>
      <c r="M131" s="70"/>
      <c r="N131" s="70"/>
      <c r="O131" s="70"/>
      <c r="P131" s="73" t="s">
        <v>44</v>
      </c>
      <c r="Q131" s="138" t="s">
        <v>174</v>
      </c>
      <c r="R131" s="138"/>
    </row>
    <row r="132" spans="1:18" s="74" customFormat="1">
      <c r="A132" s="67" t="s">
        <v>449</v>
      </c>
      <c r="B132" s="89" t="s">
        <v>105</v>
      </c>
      <c r="C132" s="175" t="s">
        <v>441</v>
      </c>
      <c r="D132" s="175" t="s">
        <v>98</v>
      </c>
      <c r="E132" s="156">
        <v>822</v>
      </c>
      <c r="F132" s="157">
        <v>240452</v>
      </c>
      <c r="G132" s="69"/>
      <c r="H132" s="70"/>
      <c r="I132" s="70"/>
      <c r="J132" s="70"/>
      <c r="K132" s="70">
        <v>1200</v>
      </c>
      <c r="L132" s="70"/>
      <c r="M132" s="70"/>
      <c r="N132" s="70"/>
      <c r="O132" s="70"/>
      <c r="P132" s="73" t="s">
        <v>44</v>
      </c>
      <c r="Q132" s="138" t="s">
        <v>174</v>
      </c>
      <c r="R132" s="138"/>
    </row>
    <row r="133" spans="1:18" s="74" customFormat="1">
      <c r="A133" s="67" t="s">
        <v>450</v>
      </c>
      <c r="B133" s="197" t="s">
        <v>100</v>
      </c>
      <c r="C133" s="175" t="s">
        <v>442</v>
      </c>
      <c r="D133" s="175" t="s">
        <v>98</v>
      </c>
      <c r="E133" s="156">
        <v>807</v>
      </c>
      <c r="F133" s="157">
        <v>240450</v>
      </c>
      <c r="G133" s="69"/>
      <c r="H133" s="70">
        <v>3140</v>
      </c>
      <c r="I133" s="70"/>
      <c r="J133" s="70"/>
      <c r="K133" s="70"/>
      <c r="L133" s="70"/>
      <c r="M133" s="70"/>
      <c r="N133" s="70"/>
      <c r="O133" s="70"/>
      <c r="P133" s="73" t="s">
        <v>54</v>
      </c>
      <c r="Q133" s="138" t="s">
        <v>174</v>
      </c>
      <c r="R133" s="138"/>
    </row>
    <row r="134" spans="1:18" s="74" customFormat="1">
      <c r="A134" s="67" t="s">
        <v>451</v>
      </c>
      <c r="B134" s="197" t="s">
        <v>102</v>
      </c>
      <c r="C134" s="175" t="s">
        <v>452</v>
      </c>
      <c r="D134" s="175" t="s">
        <v>98</v>
      </c>
      <c r="E134" s="156">
        <v>847</v>
      </c>
      <c r="F134" s="157">
        <v>240458</v>
      </c>
      <c r="G134" s="69"/>
      <c r="H134" s="70"/>
      <c r="I134" s="70"/>
      <c r="J134" s="70">
        <v>43312</v>
      </c>
      <c r="K134" s="70"/>
      <c r="L134" s="70"/>
      <c r="M134" s="70"/>
      <c r="N134" s="70"/>
      <c r="O134" s="70"/>
      <c r="P134" s="73" t="s">
        <v>54</v>
      </c>
      <c r="Q134" s="138" t="s">
        <v>174</v>
      </c>
      <c r="R134" s="138"/>
    </row>
    <row r="135" spans="1:18" s="429" customFormat="1">
      <c r="A135" s="244" t="s">
        <v>453</v>
      </c>
      <c r="B135" s="224" t="s">
        <v>100</v>
      </c>
      <c r="C135" s="225" t="s">
        <v>426</v>
      </c>
      <c r="D135" s="225" t="s">
        <v>161</v>
      </c>
      <c r="E135" s="226">
        <v>487</v>
      </c>
      <c r="F135" s="227">
        <v>240406</v>
      </c>
      <c r="G135" s="228"/>
      <c r="H135" s="229">
        <v>1712</v>
      </c>
      <c r="I135" s="229"/>
      <c r="J135" s="229"/>
      <c r="K135" s="229"/>
      <c r="L135" s="229"/>
      <c r="M135" s="229"/>
      <c r="N135" s="229"/>
      <c r="O135" s="229"/>
      <c r="P135" s="230" t="s">
        <v>54</v>
      </c>
      <c r="Q135" s="232" t="s">
        <v>174</v>
      </c>
      <c r="R135" s="232"/>
    </row>
    <row r="136" spans="1:18" s="74" customFormat="1">
      <c r="A136" s="67"/>
      <c r="B136" s="197"/>
      <c r="C136" s="175"/>
      <c r="D136" s="175"/>
      <c r="E136" s="156"/>
      <c r="F136" s="157"/>
      <c r="G136" s="69"/>
      <c r="H136" s="70"/>
      <c r="I136" s="70"/>
      <c r="J136" s="70"/>
      <c r="K136" s="70"/>
      <c r="L136" s="70"/>
      <c r="M136" s="70"/>
      <c r="N136" s="70"/>
      <c r="O136" s="70"/>
      <c r="P136" s="73"/>
      <c r="Q136" s="138"/>
      <c r="R136" s="138"/>
    </row>
    <row r="137" spans="1:18" s="74" customFormat="1">
      <c r="A137" s="67"/>
      <c r="B137" s="67"/>
      <c r="C137" s="68"/>
      <c r="D137" s="68"/>
      <c r="E137" s="156"/>
      <c r="F137" s="157"/>
      <c r="G137" s="69"/>
      <c r="H137" s="70"/>
      <c r="I137" s="70"/>
      <c r="J137" s="70"/>
      <c r="K137" s="70"/>
      <c r="L137" s="70"/>
      <c r="M137" s="70"/>
      <c r="N137" s="70"/>
      <c r="O137" s="70"/>
      <c r="P137" s="73"/>
      <c r="Q137" s="138"/>
      <c r="R137" s="138"/>
    </row>
    <row r="138" spans="1:18" s="74" customFormat="1">
      <c r="A138" s="128"/>
      <c r="B138" s="129" t="s">
        <v>173</v>
      </c>
      <c r="C138" s="130"/>
      <c r="D138" s="130"/>
      <c r="E138" s="158"/>
      <c r="F138" s="159"/>
      <c r="G138" s="131"/>
      <c r="H138" s="132"/>
      <c r="I138" s="132"/>
      <c r="J138" s="132"/>
      <c r="K138" s="132"/>
      <c r="L138" s="132"/>
      <c r="M138" s="132"/>
      <c r="N138" s="132"/>
      <c r="O138" s="132"/>
      <c r="P138" s="134"/>
      <c r="Q138" s="137"/>
      <c r="R138" s="137"/>
    </row>
    <row r="139" spans="1:18" s="74" customFormat="1">
      <c r="A139" s="67" t="s">
        <v>214</v>
      </c>
      <c r="B139" s="197" t="s">
        <v>100</v>
      </c>
      <c r="C139" s="175" t="s">
        <v>335</v>
      </c>
      <c r="D139" s="175" t="s">
        <v>161</v>
      </c>
      <c r="E139" s="156">
        <v>144</v>
      </c>
      <c r="F139" s="157">
        <v>240353</v>
      </c>
      <c r="G139" s="69"/>
      <c r="H139" s="218">
        <v>31460</v>
      </c>
      <c r="I139" s="218"/>
      <c r="J139" s="218"/>
      <c r="K139" s="218"/>
      <c r="L139" s="218"/>
      <c r="M139" s="218"/>
      <c r="N139" s="218"/>
      <c r="O139" s="218"/>
      <c r="P139" s="198" t="s">
        <v>170</v>
      </c>
      <c r="Q139" s="138" t="s">
        <v>176</v>
      </c>
      <c r="R139" s="138"/>
    </row>
    <row r="140" spans="1:18" s="74" customFormat="1" ht="37.5">
      <c r="A140" s="67" t="s">
        <v>59</v>
      </c>
      <c r="B140" s="197" t="s">
        <v>100</v>
      </c>
      <c r="C140" s="175" t="s">
        <v>360</v>
      </c>
      <c r="D140" s="175" t="s">
        <v>359</v>
      </c>
      <c r="E140" s="156">
        <v>414</v>
      </c>
      <c r="F140" s="157">
        <v>240393</v>
      </c>
      <c r="G140" s="69"/>
      <c r="H140" s="218">
        <v>1690.6</v>
      </c>
      <c r="I140" s="218"/>
      <c r="J140" s="218"/>
      <c r="K140" s="218"/>
      <c r="L140" s="218"/>
      <c r="M140" s="218"/>
      <c r="N140" s="218"/>
      <c r="O140" s="218"/>
      <c r="P140" s="193" t="s">
        <v>54</v>
      </c>
      <c r="Q140" s="136" t="s">
        <v>176</v>
      </c>
      <c r="R140" s="138"/>
    </row>
    <row r="141" spans="1:18" s="74" customFormat="1">
      <c r="A141" s="67" t="s">
        <v>58</v>
      </c>
      <c r="B141" s="197" t="s">
        <v>99</v>
      </c>
      <c r="C141" s="175" t="s">
        <v>471</v>
      </c>
      <c r="D141" s="175" t="s">
        <v>98</v>
      </c>
      <c r="E141" s="156"/>
      <c r="F141" s="157">
        <v>240485</v>
      </c>
      <c r="G141" s="69">
        <v>7590</v>
      </c>
      <c r="H141" s="70"/>
      <c r="I141" s="70"/>
      <c r="J141" s="70"/>
      <c r="K141" s="70"/>
      <c r="L141" s="70"/>
      <c r="M141" s="70"/>
      <c r="N141" s="70"/>
      <c r="O141" s="70"/>
      <c r="P141" s="73" t="s">
        <v>44</v>
      </c>
      <c r="Q141" s="138" t="s">
        <v>174</v>
      </c>
      <c r="R141" s="138"/>
    </row>
    <row r="142" spans="1:18" s="74" customFormat="1">
      <c r="A142" s="67" t="s">
        <v>31</v>
      </c>
      <c r="B142" s="197" t="s">
        <v>99</v>
      </c>
      <c r="C142" s="175" t="s">
        <v>455</v>
      </c>
      <c r="D142" s="175" t="s">
        <v>98</v>
      </c>
      <c r="E142" s="156"/>
      <c r="F142" s="157"/>
      <c r="G142" s="69">
        <v>7590</v>
      </c>
      <c r="H142" s="70"/>
      <c r="I142" s="70"/>
      <c r="J142" s="70"/>
      <c r="K142" s="70"/>
      <c r="L142" s="70"/>
      <c r="M142" s="70"/>
      <c r="N142" s="70"/>
      <c r="O142" s="70"/>
      <c r="P142" s="73" t="s">
        <v>44</v>
      </c>
      <c r="Q142" s="136" t="s">
        <v>176</v>
      </c>
      <c r="R142" s="138"/>
    </row>
    <row r="143" spans="1:18" s="74" customFormat="1">
      <c r="A143" s="67" t="s">
        <v>32</v>
      </c>
      <c r="B143" s="197" t="s">
        <v>99</v>
      </c>
      <c r="C143" s="175" t="s">
        <v>456</v>
      </c>
      <c r="D143" s="175" t="s">
        <v>98</v>
      </c>
      <c r="E143" s="156"/>
      <c r="F143" s="157"/>
      <c r="G143" s="69">
        <v>7590</v>
      </c>
      <c r="H143" s="70"/>
      <c r="I143" s="70"/>
      <c r="J143" s="70"/>
      <c r="K143" s="70"/>
      <c r="L143" s="70"/>
      <c r="M143" s="70"/>
      <c r="N143" s="70"/>
      <c r="O143" s="70"/>
      <c r="P143" s="73" t="s">
        <v>44</v>
      </c>
      <c r="Q143" s="136" t="s">
        <v>176</v>
      </c>
      <c r="R143" s="138"/>
    </row>
    <row r="144" spans="1:18" s="74" customFormat="1">
      <c r="A144" s="67" t="s">
        <v>33</v>
      </c>
      <c r="B144" s="197" t="s">
        <v>99</v>
      </c>
      <c r="C144" s="175" t="s">
        <v>457</v>
      </c>
      <c r="D144" s="175" t="s">
        <v>98</v>
      </c>
      <c r="E144" s="156"/>
      <c r="F144" s="157"/>
      <c r="G144" s="69">
        <v>7590</v>
      </c>
      <c r="H144" s="70"/>
      <c r="I144" s="70"/>
      <c r="J144" s="70"/>
      <c r="K144" s="70"/>
      <c r="L144" s="70"/>
      <c r="M144" s="70"/>
      <c r="N144" s="70"/>
      <c r="O144" s="70"/>
      <c r="P144" s="73" t="s">
        <v>44</v>
      </c>
      <c r="Q144" s="136" t="s">
        <v>176</v>
      </c>
      <c r="R144" s="138"/>
    </row>
    <row r="145" spans="1:18" s="74" customFormat="1" ht="37.5">
      <c r="A145" s="67" t="s">
        <v>34</v>
      </c>
      <c r="B145" s="197" t="s">
        <v>45</v>
      </c>
      <c r="C145" s="175" t="s">
        <v>458</v>
      </c>
      <c r="D145" s="175" t="s">
        <v>98</v>
      </c>
      <c r="E145" s="156">
        <v>910</v>
      </c>
      <c r="F145" s="157">
        <v>240471</v>
      </c>
      <c r="G145" s="69">
        <v>9100</v>
      </c>
      <c r="H145" s="218"/>
      <c r="I145" s="218"/>
      <c r="J145" s="218"/>
      <c r="K145" s="218"/>
      <c r="L145" s="218"/>
      <c r="M145" s="218"/>
      <c r="N145" s="218"/>
      <c r="O145" s="218"/>
      <c r="P145" s="73" t="s">
        <v>44</v>
      </c>
      <c r="Q145" s="136" t="s">
        <v>176</v>
      </c>
      <c r="R145" s="138"/>
    </row>
    <row r="146" spans="1:18" s="74" customFormat="1">
      <c r="A146" s="67" t="s">
        <v>35</v>
      </c>
      <c r="B146" s="197" t="s">
        <v>102</v>
      </c>
      <c r="C146" s="175" t="s">
        <v>459</v>
      </c>
      <c r="D146" s="175" t="s">
        <v>98</v>
      </c>
      <c r="E146" s="156">
        <v>961</v>
      </c>
      <c r="F146" s="157">
        <v>240478</v>
      </c>
      <c r="G146" s="69"/>
      <c r="H146" s="218"/>
      <c r="I146" s="218"/>
      <c r="J146" s="218">
        <v>500</v>
      </c>
      <c r="K146" s="218"/>
      <c r="L146" s="218"/>
      <c r="M146" s="218"/>
      <c r="N146" s="218"/>
      <c r="O146" s="218"/>
      <c r="P146" s="73" t="s">
        <v>44</v>
      </c>
      <c r="Q146" s="136" t="s">
        <v>176</v>
      </c>
      <c r="R146" s="138"/>
    </row>
    <row r="147" spans="1:18" s="74" customFormat="1" ht="37.5">
      <c r="A147" s="67" t="s">
        <v>36</v>
      </c>
      <c r="B147" s="197" t="s">
        <v>460</v>
      </c>
      <c r="C147" s="175" t="s">
        <v>461</v>
      </c>
      <c r="D147" s="175" t="s">
        <v>98</v>
      </c>
      <c r="E147" s="156">
        <v>961</v>
      </c>
      <c r="F147" s="157">
        <v>240478</v>
      </c>
      <c r="G147" s="69"/>
      <c r="H147" s="218"/>
      <c r="I147" s="218"/>
      <c r="J147" s="218">
        <v>3550</v>
      </c>
      <c r="K147" s="218"/>
      <c r="L147" s="218"/>
      <c r="M147" s="218"/>
      <c r="N147" s="218"/>
      <c r="O147" s="218"/>
      <c r="P147" s="73" t="s">
        <v>44</v>
      </c>
      <c r="Q147" s="136" t="s">
        <v>176</v>
      </c>
      <c r="R147" s="138"/>
    </row>
    <row r="148" spans="1:18" s="74" customFormat="1">
      <c r="A148" s="67"/>
      <c r="B148" s="197"/>
      <c r="C148" s="175"/>
      <c r="D148" s="175"/>
      <c r="E148" s="156"/>
      <c r="F148" s="157"/>
      <c r="G148" s="69"/>
      <c r="H148" s="218"/>
      <c r="I148" s="218"/>
      <c r="J148" s="218"/>
      <c r="K148" s="218"/>
      <c r="L148" s="218"/>
      <c r="M148" s="218"/>
      <c r="N148" s="218"/>
      <c r="O148" s="218"/>
      <c r="P148" s="198"/>
      <c r="Q148" s="138"/>
      <c r="R148" s="138"/>
    </row>
    <row r="149" spans="1:18" s="74" customFormat="1">
      <c r="A149" s="67"/>
      <c r="B149" s="197"/>
      <c r="C149" s="175"/>
      <c r="D149" s="175"/>
      <c r="E149" s="156"/>
      <c r="F149" s="157"/>
      <c r="G149" s="69"/>
      <c r="H149" s="218"/>
      <c r="I149" s="218"/>
      <c r="J149" s="218"/>
      <c r="K149" s="218"/>
      <c r="L149" s="218"/>
      <c r="M149" s="218"/>
      <c r="N149" s="218"/>
      <c r="O149" s="218"/>
      <c r="P149" s="198"/>
      <c r="Q149" s="138"/>
      <c r="R149" s="138"/>
    </row>
    <row r="150" spans="1:18" s="74" customFormat="1">
      <c r="A150" s="67"/>
      <c r="B150" s="197"/>
      <c r="C150" s="175"/>
      <c r="D150" s="175"/>
      <c r="E150" s="156"/>
      <c r="F150" s="157"/>
      <c r="G150" s="69"/>
      <c r="H150" s="218"/>
      <c r="I150" s="218"/>
      <c r="J150" s="218"/>
      <c r="K150" s="218"/>
      <c r="L150" s="218"/>
      <c r="M150" s="218"/>
      <c r="N150" s="218"/>
      <c r="O150" s="218"/>
      <c r="P150" s="198"/>
      <c r="Q150" s="138"/>
      <c r="R150" s="138"/>
    </row>
    <row r="151" spans="1:18" s="74" customFormat="1">
      <c r="A151" s="67"/>
      <c r="B151" s="197"/>
      <c r="C151" s="175"/>
      <c r="D151" s="175"/>
      <c r="E151" s="156"/>
      <c r="F151" s="157"/>
      <c r="G151" s="69"/>
      <c r="H151" s="218"/>
      <c r="I151" s="218"/>
      <c r="J151" s="218"/>
      <c r="K151" s="218"/>
      <c r="L151" s="218"/>
      <c r="M151" s="218"/>
      <c r="N151" s="218"/>
      <c r="O151" s="218"/>
      <c r="P151" s="198"/>
      <c r="Q151" s="138"/>
      <c r="R151" s="138"/>
    </row>
    <row r="152" spans="1:18" s="74" customFormat="1" ht="19.5" thickBot="1">
      <c r="A152" s="188"/>
      <c r="B152" s="194"/>
      <c r="C152" s="189"/>
      <c r="D152" s="189"/>
      <c r="E152" s="190"/>
      <c r="F152" s="195"/>
      <c r="G152" s="191"/>
      <c r="H152" s="217"/>
      <c r="I152" s="217"/>
      <c r="J152" s="217"/>
      <c r="K152" s="217"/>
      <c r="L152" s="217"/>
      <c r="M152" s="217"/>
      <c r="N152" s="217"/>
      <c r="O152" s="217"/>
      <c r="P152" s="196"/>
      <c r="Q152" s="192"/>
      <c r="R152" s="192"/>
    </row>
    <row r="153" spans="1:18" ht="19.5" thickBot="1">
      <c r="A153" s="110"/>
      <c r="B153" s="111"/>
      <c r="C153" s="112"/>
      <c r="D153" s="112"/>
      <c r="E153" s="160"/>
      <c r="F153" s="233" t="s">
        <v>213</v>
      </c>
      <c r="G153" s="113">
        <f t="shared" ref="G153:O153" si="0">SUM(G7:G152)</f>
        <v>237758.4</v>
      </c>
      <c r="H153" s="113">
        <f t="shared" si="0"/>
        <v>923092.05999999994</v>
      </c>
      <c r="I153" s="113">
        <f t="shared" si="0"/>
        <v>100733.75</v>
      </c>
      <c r="J153" s="113">
        <f t="shared" si="0"/>
        <v>231154.4</v>
      </c>
      <c r="K153" s="113">
        <f t="shared" si="0"/>
        <v>7680</v>
      </c>
      <c r="L153" s="113">
        <f t="shared" si="0"/>
        <v>3756</v>
      </c>
      <c r="M153" s="113">
        <f t="shared" si="0"/>
        <v>450</v>
      </c>
      <c r="N153" s="113">
        <f t="shared" si="0"/>
        <v>15124</v>
      </c>
      <c r="O153" s="113">
        <f t="shared" si="0"/>
        <v>8561</v>
      </c>
      <c r="P153" s="115"/>
      <c r="Q153" s="116"/>
      <c r="R153" s="116"/>
    </row>
    <row r="155" spans="1:18" s="146" customFormat="1">
      <c r="A155" s="141"/>
      <c r="B155" s="142"/>
      <c r="C155" s="143"/>
      <c r="D155" s="143"/>
      <c r="E155" s="143"/>
      <c r="F155" s="171" t="s">
        <v>182</v>
      </c>
      <c r="G155" s="173">
        <f t="shared" ref="G155:O155" si="1">SUM(G139:G152)</f>
        <v>39460</v>
      </c>
      <c r="H155" s="173">
        <f t="shared" si="1"/>
        <v>33150.6</v>
      </c>
      <c r="I155" s="173">
        <f t="shared" si="1"/>
        <v>0</v>
      </c>
      <c r="J155" s="173">
        <f t="shared" si="1"/>
        <v>4050</v>
      </c>
      <c r="K155" s="173">
        <f t="shared" si="1"/>
        <v>0</v>
      </c>
      <c r="L155" s="173">
        <f t="shared" si="1"/>
        <v>0</v>
      </c>
      <c r="M155" s="173">
        <f t="shared" si="1"/>
        <v>0</v>
      </c>
      <c r="N155" s="173">
        <f t="shared" si="1"/>
        <v>0</v>
      </c>
      <c r="O155" s="173">
        <f t="shared" si="1"/>
        <v>0</v>
      </c>
      <c r="P155" s="145"/>
    </row>
    <row r="156" spans="1:18" s="146" customFormat="1">
      <c r="A156" s="141"/>
      <c r="B156" s="142"/>
      <c r="C156" s="143"/>
      <c r="D156" s="143"/>
      <c r="E156" s="222" t="s">
        <v>262</v>
      </c>
      <c r="F156" s="171" t="s">
        <v>174</v>
      </c>
      <c r="G156" s="173">
        <f t="shared" ref="G156:O156" si="2">SUM(G7:G73)</f>
        <v>96705.4</v>
      </c>
      <c r="H156" s="173">
        <f t="shared" si="2"/>
        <v>651360.15999999992</v>
      </c>
      <c r="I156" s="173">
        <f t="shared" si="2"/>
        <v>22888.25</v>
      </c>
      <c r="J156" s="173">
        <f t="shared" si="2"/>
        <v>85544</v>
      </c>
      <c r="K156" s="173">
        <f t="shared" si="2"/>
        <v>6480</v>
      </c>
      <c r="L156" s="173">
        <f t="shared" si="2"/>
        <v>0</v>
      </c>
      <c r="M156" s="173">
        <f t="shared" si="2"/>
        <v>240</v>
      </c>
      <c r="N156" s="173">
        <f t="shared" si="2"/>
        <v>15124</v>
      </c>
      <c r="O156" s="173">
        <f t="shared" si="2"/>
        <v>3361</v>
      </c>
      <c r="P156" s="145"/>
    </row>
    <row r="157" spans="1:18" s="146" customFormat="1">
      <c r="A157" s="141"/>
      <c r="B157" s="142"/>
      <c r="C157" s="143"/>
      <c r="D157" s="143"/>
      <c r="E157" s="222" t="s">
        <v>263</v>
      </c>
      <c r="F157" s="171" t="s">
        <v>174</v>
      </c>
      <c r="G157" s="173">
        <f t="shared" ref="G157:O157" si="3">SUM(G74:G115)</f>
        <v>81763</v>
      </c>
      <c r="H157" s="173">
        <f t="shared" si="3"/>
        <v>182390.3</v>
      </c>
      <c r="I157" s="173">
        <f t="shared" si="3"/>
        <v>58652</v>
      </c>
      <c r="J157" s="173">
        <f t="shared" si="3"/>
        <v>98248.4</v>
      </c>
      <c r="K157" s="173">
        <f t="shared" si="3"/>
        <v>0</v>
      </c>
      <c r="L157" s="173">
        <f t="shared" si="3"/>
        <v>3756</v>
      </c>
      <c r="M157" s="173">
        <f t="shared" si="3"/>
        <v>160</v>
      </c>
      <c r="N157" s="173">
        <f t="shared" si="3"/>
        <v>0</v>
      </c>
      <c r="O157" s="173">
        <f t="shared" si="3"/>
        <v>3926</v>
      </c>
      <c r="P157" s="145"/>
    </row>
    <row r="158" spans="1:18" s="146" customFormat="1">
      <c r="A158" s="141"/>
      <c r="B158" s="142"/>
      <c r="C158" s="143"/>
      <c r="D158" s="143"/>
      <c r="E158" s="222" t="s">
        <v>413</v>
      </c>
      <c r="F158" s="171" t="s">
        <v>174</v>
      </c>
      <c r="G158" s="173">
        <f>SUM(G116:G137)</f>
        <v>19830</v>
      </c>
      <c r="H158" s="173">
        <f t="shared" ref="H158:O158" si="4">SUM(H116:H137)</f>
        <v>56191</v>
      </c>
      <c r="I158" s="173">
        <f t="shared" si="4"/>
        <v>19193.5</v>
      </c>
      <c r="J158" s="173">
        <f t="shared" si="4"/>
        <v>43312</v>
      </c>
      <c r="K158" s="173">
        <f t="shared" si="4"/>
        <v>1200</v>
      </c>
      <c r="L158" s="173">
        <f t="shared" si="4"/>
        <v>0</v>
      </c>
      <c r="M158" s="173">
        <f t="shared" si="4"/>
        <v>50</v>
      </c>
      <c r="N158" s="173">
        <f t="shared" si="4"/>
        <v>0</v>
      </c>
      <c r="O158" s="173">
        <f t="shared" si="4"/>
        <v>1274</v>
      </c>
      <c r="P158" s="145"/>
    </row>
  </sheetData>
  <autoFilter ref="A6:Q153"/>
  <mergeCells count="9">
    <mergeCell ref="R5:R6"/>
    <mergeCell ref="A1:R1"/>
    <mergeCell ref="A2:R2"/>
    <mergeCell ref="A3:R3"/>
    <mergeCell ref="Q5:Q6"/>
    <mergeCell ref="G5:O5"/>
    <mergeCell ref="C5:C6"/>
    <mergeCell ref="A5:A6"/>
    <mergeCell ref="P5:P6"/>
  </mergeCells>
  <printOptions horizontalCentered="1"/>
  <pageMargins left="0.15748031496062992" right="0.15748031496062992" top="0.39370078740157483" bottom="0.43" header="0.23622047244094491" footer="0.16"/>
  <pageSetup paperSize="9" scale="66" orientation="landscape" r:id="rId1"/>
  <headerFooter alignWithMargins="0">
    <oddFooter>&amp;C&amp;"TH SarabunPSK,Regular"&amp;12หน้า &amp;P/&amp;N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Q56"/>
  <sheetViews>
    <sheetView view="pageBreakPreview" zoomScaleNormal="100" zoomScaleSheetLayoutView="100" workbookViewId="0">
      <pane xSplit="6" ySplit="5" topLeftCell="H30" activePane="bottomRight" state="frozen"/>
      <selection pane="topRight" activeCell="G1" sqref="G1"/>
      <selection pane="bottomLeft" activeCell="A6" sqref="A6"/>
      <selection pane="bottomRight" activeCell="D32" sqref="D32"/>
    </sheetView>
  </sheetViews>
  <sheetFormatPr defaultRowHeight="18.75"/>
  <cols>
    <col min="1" max="1" width="7" style="24" customWidth="1"/>
    <col min="2" max="2" width="22.7109375" style="12" customWidth="1"/>
    <col min="3" max="3" width="22.140625" style="12" customWidth="1"/>
    <col min="4" max="4" width="14.85546875" style="12" customWidth="1"/>
    <col min="5" max="5" width="8.5703125" style="168" customWidth="1"/>
    <col min="6" max="6" width="10.85546875" style="12" customWidth="1"/>
    <col min="7" max="7" width="10.42578125" style="1" customWidth="1"/>
    <col min="8" max="13" width="10.42578125" style="13" customWidth="1"/>
    <col min="14" max="14" width="6.42578125" style="13" customWidth="1"/>
    <col min="15" max="15" width="11.5703125" style="13" customWidth="1"/>
    <col min="16" max="16" width="12" style="13" customWidth="1"/>
    <col min="17" max="17" width="11.140625" style="1" customWidth="1"/>
    <col min="18" max="16384" width="9.140625" style="1"/>
  </cols>
  <sheetData>
    <row r="1" spans="1:17" ht="23.25">
      <c r="A1" s="442" t="s">
        <v>0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19"/>
    </row>
    <row r="2" spans="1:17" s="19" customFormat="1" ht="21">
      <c r="A2" s="453" t="s">
        <v>22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</row>
    <row r="3" spans="1:17" ht="21">
      <c r="A3" s="454" t="s">
        <v>24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19"/>
      <c r="Q3" s="187">
        <v>240484</v>
      </c>
    </row>
    <row r="4" spans="1:17" ht="21" customHeight="1">
      <c r="A4" s="451" t="s">
        <v>14</v>
      </c>
      <c r="B4" s="105"/>
      <c r="C4" s="455" t="s">
        <v>1</v>
      </c>
      <c r="D4" s="104"/>
      <c r="E4" s="148"/>
      <c r="F4" s="149"/>
      <c r="G4" s="444" t="s">
        <v>9</v>
      </c>
      <c r="H4" s="444"/>
      <c r="I4" s="444"/>
      <c r="J4" s="444"/>
      <c r="K4" s="444"/>
      <c r="L4" s="444"/>
      <c r="M4" s="444"/>
      <c r="N4" s="444"/>
      <c r="O4" s="445" t="s">
        <v>29</v>
      </c>
      <c r="P4" s="440" t="s">
        <v>175</v>
      </c>
      <c r="Q4" s="440" t="s">
        <v>4</v>
      </c>
    </row>
    <row r="5" spans="1:17" ht="61.5" customHeight="1">
      <c r="A5" s="452"/>
      <c r="B5" s="118" t="s">
        <v>119</v>
      </c>
      <c r="C5" s="456"/>
      <c r="D5" s="119" t="s">
        <v>95</v>
      </c>
      <c r="E5" s="162" t="s">
        <v>188</v>
      </c>
      <c r="F5" s="163" t="s">
        <v>186</v>
      </c>
      <c r="G5" s="120" t="s">
        <v>82</v>
      </c>
      <c r="H5" s="121" t="s">
        <v>75</v>
      </c>
      <c r="I5" s="121" t="s">
        <v>76</v>
      </c>
      <c r="J5" s="121" t="s">
        <v>77</v>
      </c>
      <c r="K5" s="121" t="s">
        <v>78</v>
      </c>
      <c r="L5" s="121" t="s">
        <v>79</v>
      </c>
      <c r="M5" s="121" t="s">
        <v>80</v>
      </c>
      <c r="N5" s="120" t="s">
        <v>81</v>
      </c>
      <c r="O5" s="450"/>
      <c r="P5" s="441"/>
      <c r="Q5" s="441"/>
    </row>
    <row r="6" spans="1:17" s="88" customFormat="1" ht="21.75" customHeight="1">
      <c r="A6" s="93">
        <v>1</v>
      </c>
      <c r="B6" s="93" t="s">
        <v>100</v>
      </c>
      <c r="C6" s="94" t="s">
        <v>121</v>
      </c>
      <c r="D6" s="94" t="s">
        <v>98</v>
      </c>
      <c r="E6" s="164">
        <v>2356</v>
      </c>
      <c r="F6" s="170">
        <v>240283</v>
      </c>
      <c r="G6" s="99"/>
      <c r="H6" s="100">
        <v>3915</v>
      </c>
      <c r="I6" s="100"/>
      <c r="J6" s="100"/>
      <c r="K6" s="100"/>
      <c r="L6" s="100"/>
      <c r="M6" s="100"/>
      <c r="N6" s="99"/>
      <c r="O6" s="135" t="s">
        <v>54</v>
      </c>
      <c r="P6" s="94" t="s">
        <v>174</v>
      </c>
      <c r="Q6" s="94"/>
    </row>
    <row r="7" spans="1:17" s="88" customFormat="1" ht="21.75" customHeight="1">
      <c r="A7" s="93" t="s">
        <v>59</v>
      </c>
      <c r="B7" s="93" t="s">
        <v>60</v>
      </c>
      <c r="C7" s="94" t="s">
        <v>110</v>
      </c>
      <c r="D7" s="94" t="s">
        <v>98</v>
      </c>
      <c r="E7" s="164">
        <v>2319</v>
      </c>
      <c r="F7" s="170">
        <v>240280</v>
      </c>
      <c r="G7" s="79"/>
      <c r="H7" s="102"/>
      <c r="I7" s="102"/>
      <c r="J7" s="102">
        <v>4100</v>
      </c>
      <c r="K7" s="102"/>
      <c r="L7" s="102"/>
      <c r="M7" s="102"/>
      <c r="N7" s="79"/>
      <c r="O7" s="136" t="s">
        <v>54</v>
      </c>
      <c r="P7" s="90" t="s">
        <v>174</v>
      </c>
      <c r="Q7" s="90"/>
    </row>
    <row r="8" spans="1:17" s="88" customFormat="1" ht="21.75" customHeight="1">
      <c r="A8" s="93" t="s">
        <v>58</v>
      </c>
      <c r="B8" s="93" t="s">
        <v>100</v>
      </c>
      <c r="C8" s="94" t="s">
        <v>151</v>
      </c>
      <c r="D8" s="94" t="s">
        <v>98</v>
      </c>
      <c r="E8" s="164">
        <v>2561</v>
      </c>
      <c r="F8" s="170">
        <v>240290</v>
      </c>
      <c r="G8" s="79"/>
      <c r="H8" s="102">
        <v>25680</v>
      </c>
      <c r="I8" s="102"/>
      <c r="J8" s="102"/>
      <c r="K8" s="102"/>
      <c r="L8" s="102"/>
      <c r="M8" s="102"/>
      <c r="N8" s="79"/>
      <c r="O8" s="136" t="s">
        <v>170</v>
      </c>
      <c r="P8" s="90" t="s">
        <v>174</v>
      </c>
      <c r="Q8" s="94"/>
    </row>
    <row r="9" spans="1:17" s="88" customFormat="1" ht="21.75" customHeight="1">
      <c r="A9" s="93" t="s">
        <v>31</v>
      </c>
      <c r="B9" s="93" t="s">
        <v>100</v>
      </c>
      <c r="C9" s="94" t="s">
        <v>147</v>
      </c>
      <c r="D9" s="94" t="s">
        <v>98</v>
      </c>
      <c r="E9" s="164">
        <v>2371</v>
      </c>
      <c r="F9" s="170">
        <v>240284</v>
      </c>
      <c r="G9" s="79"/>
      <c r="H9" s="102">
        <v>39648</v>
      </c>
      <c r="I9" s="102"/>
      <c r="J9" s="102"/>
      <c r="K9" s="102"/>
      <c r="L9" s="102"/>
      <c r="M9" s="102"/>
      <c r="N9" s="79"/>
      <c r="O9" s="136" t="s">
        <v>170</v>
      </c>
      <c r="P9" s="90" t="s">
        <v>174</v>
      </c>
      <c r="Q9" s="94"/>
    </row>
    <row r="10" spans="1:17" s="74" customFormat="1" ht="21.75" customHeight="1">
      <c r="A10" s="93" t="s">
        <v>32</v>
      </c>
      <c r="B10" s="89" t="s">
        <v>100</v>
      </c>
      <c r="C10" s="91" t="s">
        <v>143</v>
      </c>
      <c r="D10" s="91" t="s">
        <v>98</v>
      </c>
      <c r="E10" s="165">
        <v>2252</v>
      </c>
      <c r="F10" s="155">
        <v>240270</v>
      </c>
      <c r="G10" s="79"/>
      <c r="H10" s="102">
        <v>8560</v>
      </c>
      <c r="I10" s="102"/>
      <c r="J10" s="102"/>
      <c r="K10" s="102"/>
      <c r="L10" s="102"/>
      <c r="M10" s="102"/>
      <c r="N10" s="79"/>
      <c r="O10" s="136" t="s">
        <v>170</v>
      </c>
      <c r="P10" s="90" t="s">
        <v>174</v>
      </c>
      <c r="Q10" s="90"/>
    </row>
    <row r="11" spans="1:17" s="74" customFormat="1">
      <c r="A11" s="89" t="s">
        <v>33</v>
      </c>
      <c r="B11" s="89" t="s">
        <v>100</v>
      </c>
      <c r="C11" s="91" t="s">
        <v>144</v>
      </c>
      <c r="D11" s="91" t="s">
        <v>98</v>
      </c>
      <c r="E11" s="165">
        <v>1898</v>
      </c>
      <c r="F11" s="155">
        <v>240289</v>
      </c>
      <c r="G11" s="79"/>
      <c r="H11" s="102">
        <v>55105</v>
      </c>
      <c r="I11" s="102"/>
      <c r="J11" s="102"/>
      <c r="K11" s="102"/>
      <c r="L11" s="102"/>
      <c r="M11" s="102"/>
      <c r="N11" s="79"/>
      <c r="O11" s="136" t="s">
        <v>170</v>
      </c>
      <c r="P11" s="90" t="s">
        <v>174</v>
      </c>
      <c r="Q11" s="90"/>
    </row>
    <row r="12" spans="1:17" s="74" customFormat="1">
      <c r="A12" s="67" t="s">
        <v>34</v>
      </c>
      <c r="B12" s="89" t="s">
        <v>100</v>
      </c>
      <c r="C12" s="68" t="s">
        <v>172</v>
      </c>
      <c r="D12" s="68" t="s">
        <v>98</v>
      </c>
      <c r="E12" s="166">
        <v>2609</v>
      </c>
      <c r="F12" s="157">
        <v>240297</v>
      </c>
      <c r="G12" s="69"/>
      <c r="H12" s="70">
        <v>20005</v>
      </c>
      <c r="I12" s="70"/>
      <c r="J12" s="70"/>
      <c r="K12" s="70"/>
      <c r="L12" s="70"/>
      <c r="M12" s="70"/>
      <c r="N12" s="71"/>
      <c r="O12" s="80" t="s">
        <v>170</v>
      </c>
      <c r="P12" s="90" t="s">
        <v>174</v>
      </c>
      <c r="Q12" s="68"/>
    </row>
    <row r="13" spans="1:17" s="74" customFormat="1">
      <c r="A13" s="89" t="s">
        <v>35</v>
      </c>
      <c r="B13" s="89" t="s">
        <v>100</v>
      </c>
      <c r="C13" s="91" t="s">
        <v>149</v>
      </c>
      <c r="D13" s="91" t="s">
        <v>98</v>
      </c>
      <c r="E13" s="165">
        <v>2642</v>
      </c>
      <c r="F13" s="155">
        <v>240301</v>
      </c>
      <c r="G13" s="79"/>
      <c r="H13" s="102">
        <f>9500+4400</f>
        <v>13900</v>
      </c>
      <c r="I13" s="102"/>
      <c r="J13" s="102"/>
      <c r="K13" s="102"/>
      <c r="L13" s="102"/>
      <c r="M13" s="102"/>
      <c r="N13" s="79"/>
      <c r="O13" s="136" t="s">
        <v>170</v>
      </c>
      <c r="P13" s="90" t="s">
        <v>174</v>
      </c>
      <c r="Q13" s="90"/>
    </row>
    <row r="14" spans="1:17" s="74" customFormat="1" ht="37.5">
      <c r="A14" s="93" t="s">
        <v>36</v>
      </c>
      <c r="B14" s="67" t="s">
        <v>100</v>
      </c>
      <c r="C14" s="68" t="s">
        <v>116</v>
      </c>
      <c r="D14" s="68" t="s">
        <v>159</v>
      </c>
      <c r="E14" s="166">
        <v>2357</v>
      </c>
      <c r="F14" s="157">
        <v>240283</v>
      </c>
      <c r="G14" s="69"/>
      <c r="H14" s="174">
        <v>44592.25</v>
      </c>
      <c r="I14" s="174"/>
      <c r="J14" s="174"/>
      <c r="K14" s="174"/>
      <c r="L14" s="174"/>
      <c r="M14" s="174"/>
      <c r="N14" s="71"/>
      <c r="O14" s="136" t="s">
        <v>170</v>
      </c>
      <c r="P14" s="90" t="s">
        <v>174</v>
      </c>
      <c r="Q14" s="175"/>
    </row>
    <row r="15" spans="1:17" s="74" customFormat="1" ht="37.5">
      <c r="A15" s="93" t="s">
        <v>37</v>
      </c>
      <c r="B15" s="67" t="s">
        <v>100</v>
      </c>
      <c r="C15" s="68" t="s">
        <v>136</v>
      </c>
      <c r="D15" s="68" t="s">
        <v>117</v>
      </c>
      <c r="E15" s="166">
        <v>2598</v>
      </c>
      <c r="F15" s="157">
        <v>240296</v>
      </c>
      <c r="G15" s="69"/>
      <c r="H15" s="174">
        <v>36273</v>
      </c>
      <c r="I15" s="174"/>
      <c r="J15" s="174"/>
      <c r="K15" s="174"/>
      <c r="L15" s="174"/>
      <c r="M15" s="174"/>
      <c r="N15" s="71"/>
      <c r="O15" s="136" t="s">
        <v>170</v>
      </c>
      <c r="P15" s="90" t="s">
        <v>174</v>
      </c>
      <c r="Q15" s="175"/>
    </row>
    <row r="16" spans="1:17" s="74" customFormat="1">
      <c r="A16" s="93" t="s">
        <v>38</v>
      </c>
      <c r="B16" s="67" t="s">
        <v>100</v>
      </c>
      <c r="C16" s="68" t="s">
        <v>190</v>
      </c>
      <c r="D16" s="68" t="s">
        <v>98</v>
      </c>
      <c r="E16" s="166">
        <v>2322</v>
      </c>
      <c r="F16" s="157">
        <v>240280</v>
      </c>
      <c r="G16" s="69"/>
      <c r="H16" s="174">
        <v>98625</v>
      </c>
      <c r="I16" s="174"/>
      <c r="J16" s="174"/>
      <c r="K16" s="174"/>
      <c r="L16" s="174"/>
      <c r="M16" s="174"/>
      <c r="N16" s="71"/>
      <c r="O16" s="136" t="s">
        <v>170</v>
      </c>
      <c r="P16" s="90" t="s">
        <v>174</v>
      </c>
      <c r="Q16" s="175"/>
    </row>
    <row r="17" spans="1:17" s="74" customFormat="1">
      <c r="A17" s="89" t="s">
        <v>39</v>
      </c>
      <c r="B17" s="67" t="s">
        <v>100</v>
      </c>
      <c r="C17" s="68" t="s">
        <v>192</v>
      </c>
      <c r="D17" s="68" t="s">
        <v>191</v>
      </c>
      <c r="E17" s="166">
        <v>2629</v>
      </c>
      <c r="F17" s="157">
        <v>240301</v>
      </c>
      <c r="G17" s="69"/>
      <c r="H17" s="174">
        <v>10820</v>
      </c>
      <c r="I17" s="174"/>
      <c r="J17" s="174"/>
      <c r="K17" s="174"/>
      <c r="L17" s="174"/>
      <c r="M17" s="174"/>
      <c r="N17" s="71"/>
      <c r="O17" s="136" t="s">
        <v>170</v>
      </c>
      <c r="P17" s="90" t="s">
        <v>174</v>
      </c>
      <c r="Q17" s="175"/>
    </row>
    <row r="18" spans="1:17" s="74" customFormat="1" ht="37.5">
      <c r="A18" s="67" t="s">
        <v>40</v>
      </c>
      <c r="B18" s="67" t="s">
        <v>100</v>
      </c>
      <c r="C18" s="68" t="s">
        <v>264</v>
      </c>
      <c r="D18" s="68" t="s">
        <v>198</v>
      </c>
      <c r="E18" s="166">
        <v>2121</v>
      </c>
      <c r="F18" s="157">
        <v>240255</v>
      </c>
      <c r="G18" s="69"/>
      <c r="H18" s="174">
        <v>3424</v>
      </c>
      <c r="I18" s="174"/>
      <c r="J18" s="174"/>
      <c r="K18" s="174"/>
      <c r="L18" s="174"/>
      <c r="M18" s="174"/>
      <c r="N18" s="71"/>
      <c r="O18" s="136" t="s">
        <v>54</v>
      </c>
      <c r="P18" s="90" t="s">
        <v>174</v>
      </c>
      <c r="Q18" s="175"/>
    </row>
    <row r="19" spans="1:17" s="74" customFormat="1" ht="37.5">
      <c r="A19" s="89" t="s">
        <v>41</v>
      </c>
      <c r="B19" s="67" t="s">
        <v>100</v>
      </c>
      <c r="C19" s="68" t="s">
        <v>194</v>
      </c>
      <c r="D19" s="68" t="s">
        <v>159</v>
      </c>
      <c r="E19" s="166">
        <v>2277</v>
      </c>
      <c r="F19" s="157">
        <v>240275</v>
      </c>
      <c r="G19" s="69"/>
      <c r="H19" s="174">
        <v>16860</v>
      </c>
      <c r="I19" s="174"/>
      <c r="J19" s="174"/>
      <c r="K19" s="174"/>
      <c r="L19" s="174"/>
      <c r="M19" s="174"/>
      <c r="N19" s="71"/>
      <c r="O19" s="136" t="s">
        <v>170</v>
      </c>
      <c r="P19" s="90" t="s">
        <v>174</v>
      </c>
      <c r="Q19" s="175"/>
    </row>
    <row r="20" spans="1:17" s="74" customFormat="1">
      <c r="A20" s="223" t="s">
        <v>43</v>
      </c>
      <c r="B20" s="244" t="s">
        <v>100</v>
      </c>
      <c r="C20" s="245" t="s">
        <v>148</v>
      </c>
      <c r="D20" s="245" t="s">
        <v>98</v>
      </c>
      <c r="E20" s="246">
        <v>2568</v>
      </c>
      <c r="F20" s="227">
        <v>240294</v>
      </c>
      <c r="G20" s="228"/>
      <c r="H20" s="229">
        <v>800</v>
      </c>
      <c r="I20" s="229"/>
      <c r="J20" s="229"/>
      <c r="K20" s="229"/>
      <c r="L20" s="229"/>
      <c r="M20" s="229"/>
      <c r="N20" s="247"/>
      <c r="O20" s="231" t="s">
        <v>54</v>
      </c>
      <c r="P20" s="243" t="s">
        <v>174</v>
      </c>
      <c r="Q20" s="225"/>
    </row>
    <row r="21" spans="1:17" s="74" customFormat="1">
      <c r="A21" s="93" t="s">
        <v>46</v>
      </c>
      <c r="B21" s="197" t="s">
        <v>100</v>
      </c>
      <c r="C21" s="175"/>
      <c r="D21" s="175" t="s">
        <v>98</v>
      </c>
      <c r="E21" s="156">
        <v>2557</v>
      </c>
      <c r="F21" s="157">
        <v>240290</v>
      </c>
      <c r="G21" s="69"/>
      <c r="H21" s="174">
        <v>25430</v>
      </c>
      <c r="I21" s="174"/>
      <c r="J21" s="174"/>
      <c r="K21" s="174"/>
      <c r="L21" s="174"/>
      <c r="M21" s="174"/>
      <c r="N21" s="72"/>
      <c r="O21" s="73" t="s">
        <v>170</v>
      </c>
      <c r="P21" s="90" t="s">
        <v>174</v>
      </c>
      <c r="Q21" s="138"/>
    </row>
    <row r="22" spans="1:17" s="74" customFormat="1" ht="37.5">
      <c r="A22" s="67" t="s">
        <v>47</v>
      </c>
      <c r="B22" s="197" t="s">
        <v>100</v>
      </c>
      <c r="C22" s="68" t="s">
        <v>346</v>
      </c>
      <c r="D22" s="68" t="s">
        <v>347</v>
      </c>
      <c r="E22" s="166">
        <v>189</v>
      </c>
      <c r="F22" s="157">
        <v>240360</v>
      </c>
      <c r="G22" s="69"/>
      <c r="H22" s="174">
        <v>1100</v>
      </c>
      <c r="I22" s="174"/>
      <c r="J22" s="174"/>
      <c r="K22" s="174"/>
      <c r="L22" s="174"/>
      <c r="M22" s="174"/>
      <c r="N22" s="71"/>
      <c r="O22" s="136" t="s">
        <v>54</v>
      </c>
      <c r="P22" s="90" t="s">
        <v>174</v>
      </c>
      <c r="Q22" s="175"/>
    </row>
    <row r="23" spans="1:17" s="74" customFormat="1">
      <c r="A23" s="67" t="s">
        <v>48</v>
      </c>
      <c r="B23" s="67" t="s">
        <v>100</v>
      </c>
      <c r="C23" s="68" t="s">
        <v>350</v>
      </c>
      <c r="D23" s="68" t="s">
        <v>98</v>
      </c>
      <c r="E23" s="166">
        <v>144</v>
      </c>
      <c r="F23" s="157">
        <v>240353</v>
      </c>
      <c r="G23" s="69"/>
      <c r="H23" s="174">
        <v>31460</v>
      </c>
      <c r="I23" s="174"/>
      <c r="J23" s="174"/>
      <c r="K23" s="174"/>
      <c r="L23" s="174"/>
      <c r="M23" s="174"/>
      <c r="N23" s="71"/>
      <c r="O23" s="73" t="s">
        <v>170</v>
      </c>
      <c r="P23" s="90" t="s">
        <v>174</v>
      </c>
      <c r="Q23" s="175"/>
    </row>
    <row r="24" spans="1:17" s="74" customFormat="1">
      <c r="A24" s="67" t="s">
        <v>49</v>
      </c>
      <c r="B24" s="67" t="s">
        <v>100</v>
      </c>
      <c r="C24" s="68" t="s">
        <v>351</v>
      </c>
      <c r="D24" s="68" t="s">
        <v>98</v>
      </c>
      <c r="E24" s="166">
        <v>327</v>
      </c>
      <c r="F24" s="157">
        <v>240380</v>
      </c>
      <c r="G24" s="69"/>
      <c r="H24" s="174">
        <v>13175</v>
      </c>
      <c r="I24" s="174"/>
      <c r="J24" s="174"/>
      <c r="K24" s="174"/>
      <c r="L24" s="174"/>
      <c r="M24" s="174"/>
      <c r="N24" s="71"/>
      <c r="O24" s="73" t="s">
        <v>170</v>
      </c>
      <c r="P24" s="90" t="s">
        <v>174</v>
      </c>
      <c r="Q24" s="175"/>
    </row>
    <row r="25" spans="1:17" s="74" customFormat="1" ht="37.5">
      <c r="A25" s="67" t="s">
        <v>50</v>
      </c>
      <c r="B25" s="67" t="s">
        <v>100</v>
      </c>
      <c r="C25" s="68" t="s">
        <v>353</v>
      </c>
      <c r="D25" s="68" t="s">
        <v>352</v>
      </c>
      <c r="E25" s="166">
        <v>319</v>
      </c>
      <c r="F25" s="157">
        <v>240380</v>
      </c>
      <c r="G25" s="69"/>
      <c r="H25" s="174">
        <v>2247</v>
      </c>
      <c r="I25" s="174"/>
      <c r="J25" s="174"/>
      <c r="K25" s="174"/>
      <c r="L25" s="174"/>
      <c r="M25" s="174"/>
      <c r="N25" s="71"/>
      <c r="O25" s="73" t="s">
        <v>54</v>
      </c>
      <c r="P25" s="90" t="s">
        <v>174</v>
      </c>
      <c r="Q25" s="175"/>
    </row>
    <row r="26" spans="1:17" s="74" customFormat="1" ht="56.25">
      <c r="A26" s="67" t="s">
        <v>51</v>
      </c>
      <c r="B26" s="67" t="s">
        <v>100</v>
      </c>
      <c r="C26" s="68" t="s">
        <v>354</v>
      </c>
      <c r="D26" s="68" t="s">
        <v>352</v>
      </c>
      <c r="E26" s="166">
        <v>335</v>
      </c>
      <c r="F26" s="157">
        <v>240382</v>
      </c>
      <c r="G26" s="69"/>
      <c r="H26" s="174">
        <v>4380</v>
      </c>
      <c r="I26" s="174"/>
      <c r="J26" s="174"/>
      <c r="K26" s="174"/>
      <c r="L26" s="174"/>
      <c r="M26" s="174"/>
      <c r="N26" s="71"/>
      <c r="O26" s="136" t="s">
        <v>54</v>
      </c>
      <c r="P26" s="90" t="s">
        <v>174</v>
      </c>
      <c r="Q26" s="175"/>
    </row>
    <row r="27" spans="1:17" s="429" customFormat="1" ht="37.5">
      <c r="A27" s="244" t="s">
        <v>52</v>
      </c>
      <c r="B27" s="244" t="s">
        <v>100</v>
      </c>
      <c r="C27" s="245" t="s">
        <v>362</v>
      </c>
      <c r="D27" s="245" t="s">
        <v>98</v>
      </c>
      <c r="E27" s="246">
        <v>455</v>
      </c>
      <c r="F27" s="227">
        <v>240399</v>
      </c>
      <c r="G27" s="228"/>
      <c r="H27" s="229">
        <v>2675</v>
      </c>
      <c r="I27" s="229"/>
      <c r="J27" s="229"/>
      <c r="K27" s="229"/>
      <c r="L27" s="229"/>
      <c r="M27" s="229"/>
      <c r="N27" s="247"/>
      <c r="O27" s="230" t="s">
        <v>54</v>
      </c>
      <c r="P27" s="243" t="s">
        <v>174</v>
      </c>
      <c r="Q27" s="225"/>
    </row>
    <row r="28" spans="1:17" s="74" customFormat="1" ht="37.5">
      <c r="A28" s="67" t="s">
        <v>53</v>
      </c>
      <c r="B28" s="67" t="s">
        <v>100</v>
      </c>
      <c r="C28" s="68" t="s">
        <v>444</v>
      </c>
      <c r="D28" s="68" t="s">
        <v>98</v>
      </c>
      <c r="E28" s="166">
        <v>818</v>
      </c>
      <c r="F28" s="157">
        <v>240452</v>
      </c>
      <c r="G28" s="69"/>
      <c r="H28" s="174">
        <v>18618</v>
      </c>
      <c r="I28" s="174"/>
      <c r="J28" s="174"/>
      <c r="K28" s="174"/>
      <c r="L28" s="174"/>
      <c r="M28" s="174"/>
      <c r="N28" s="71"/>
      <c r="O28" s="73" t="s">
        <v>44</v>
      </c>
      <c r="P28" s="90" t="s">
        <v>174</v>
      </c>
      <c r="Q28" s="175"/>
    </row>
    <row r="29" spans="1:17" s="74" customFormat="1">
      <c r="A29" s="67"/>
      <c r="B29" s="67"/>
      <c r="C29" s="68"/>
      <c r="D29" s="68"/>
      <c r="E29" s="166"/>
      <c r="F29" s="157"/>
      <c r="G29" s="69"/>
      <c r="H29" s="174"/>
      <c r="I29" s="174"/>
      <c r="J29" s="174"/>
      <c r="K29" s="174"/>
      <c r="L29" s="174"/>
      <c r="M29" s="174"/>
      <c r="N29" s="71"/>
      <c r="O29" s="73"/>
      <c r="P29" s="175"/>
      <c r="Q29" s="175"/>
    </row>
    <row r="30" spans="1:17" s="74" customFormat="1">
      <c r="A30" s="67"/>
      <c r="B30" s="67"/>
      <c r="C30" s="68"/>
      <c r="D30" s="68"/>
      <c r="E30" s="166"/>
      <c r="F30" s="157"/>
      <c r="G30" s="69"/>
      <c r="H30" s="174"/>
      <c r="I30" s="174"/>
      <c r="J30" s="174"/>
      <c r="K30" s="174"/>
      <c r="L30" s="174"/>
      <c r="M30" s="174"/>
      <c r="N30" s="71"/>
      <c r="O30" s="136"/>
      <c r="P30" s="175"/>
      <c r="Q30" s="175"/>
    </row>
    <row r="31" spans="1:17" s="74" customFormat="1">
      <c r="A31" s="128"/>
      <c r="B31" s="129" t="s">
        <v>173</v>
      </c>
      <c r="C31" s="130"/>
      <c r="D31" s="130"/>
      <c r="E31" s="167"/>
      <c r="F31" s="159"/>
      <c r="G31" s="131"/>
      <c r="H31" s="132"/>
      <c r="I31" s="132"/>
      <c r="J31" s="132"/>
      <c r="K31" s="132"/>
      <c r="L31" s="132"/>
      <c r="M31" s="132"/>
      <c r="N31" s="133"/>
      <c r="O31" s="234"/>
      <c r="P31" s="137"/>
      <c r="Q31" s="137"/>
    </row>
    <row r="32" spans="1:17" s="74" customFormat="1" ht="56.25">
      <c r="A32" s="67" t="s">
        <v>214</v>
      </c>
      <c r="B32" s="67" t="s">
        <v>100</v>
      </c>
      <c r="C32" s="68" t="s">
        <v>354</v>
      </c>
      <c r="D32" s="68" t="s">
        <v>352</v>
      </c>
      <c r="E32" s="166">
        <v>335</v>
      </c>
      <c r="F32" s="157">
        <v>240382</v>
      </c>
      <c r="G32" s="69"/>
      <c r="H32" s="174">
        <v>4380</v>
      </c>
      <c r="I32" s="174"/>
      <c r="J32" s="174"/>
      <c r="K32" s="174"/>
      <c r="L32" s="174"/>
      <c r="M32" s="174"/>
      <c r="N32" s="71"/>
      <c r="O32" s="136" t="s">
        <v>54</v>
      </c>
      <c r="P32" s="90" t="s">
        <v>355</v>
      </c>
      <c r="Q32" s="175"/>
    </row>
    <row r="33" spans="1:17" s="74" customFormat="1">
      <c r="A33" s="67"/>
      <c r="B33" s="67"/>
      <c r="C33" s="68"/>
      <c r="D33" s="68"/>
      <c r="E33" s="166"/>
      <c r="F33" s="157"/>
      <c r="G33" s="69"/>
      <c r="H33" s="174"/>
      <c r="I33" s="174"/>
      <c r="J33" s="174"/>
      <c r="K33" s="174"/>
      <c r="L33" s="174"/>
      <c r="M33" s="174"/>
      <c r="N33" s="71"/>
      <c r="O33" s="136"/>
      <c r="P33" s="90"/>
      <c r="Q33" s="175"/>
    </row>
    <row r="34" spans="1:17" s="74" customFormat="1" ht="19.5" thickBot="1">
      <c r="A34" s="89"/>
      <c r="B34" s="89"/>
      <c r="C34" s="68"/>
      <c r="D34" s="68"/>
      <c r="E34" s="166"/>
      <c r="F34" s="157"/>
      <c r="G34" s="69"/>
      <c r="H34" s="70"/>
      <c r="I34" s="70"/>
      <c r="J34" s="70"/>
      <c r="K34" s="70"/>
      <c r="L34" s="70"/>
      <c r="M34" s="70"/>
      <c r="N34" s="71"/>
      <c r="O34" s="235"/>
      <c r="P34" s="68"/>
      <c r="Q34" s="68"/>
    </row>
    <row r="35" spans="1:17" ht="19.5" thickBot="1">
      <c r="A35" s="110"/>
      <c r="B35" s="111"/>
      <c r="C35" s="112"/>
      <c r="D35" s="112"/>
      <c r="E35" s="160"/>
      <c r="F35" s="161" t="s">
        <v>213</v>
      </c>
      <c r="G35" s="114">
        <f>SUM(G6:G34)</f>
        <v>0</v>
      </c>
      <c r="H35" s="114">
        <f t="shared" ref="H35:N35" si="0">SUM(H6:H34)</f>
        <v>481672.25</v>
      </c>
      <c r="I35" s="114">
        <f t="shared" si="0"/>
        <v>0</v>
      </c>
      <c r="J35" s="114">
        <f t="shared" si="0"/>
        <v>4100</v>
      </c>
      <c r="K35" s="114">
        <f t="shared" si="0"/>
        <v>0</v>
      </c>
      <c r="L35" s="114">
        <f t="shared" si="0"/>
        <v>0</v>
      </c>
      <c r="M35" s="114">
        <f t="shared" si="0"/>
        <v>0</v>
      </c>
      <c r="N35" s="114">
        <f t="shared" si="0"/>
        <v>0</v>
      </c>
      <c r="O35" s="114"/>
      <c r="P35" s="116"/>
      <c r="Q35" s="116"/>
    </row>
    <row r="36" spans="1:17">
      <c r="F36" s="1"/>
      <c r="G36" s="33"/>
      <c r="H36" s="33"/>
      <c r="I36" s="33"/>
      <c r="J36" s="33"/>
      <c r="K36" s="33"/>
      <c r="L36" s="33"/>
      <c r="M36" s="31"/>
      <c r="P36" s="1"/>
    </row>
    <row r="37" spans="1:17" s="146" customFormat="1">
      <c r="A37" s="141"/>
      <c r="B37" s="142"/>
      <c r="C37" s="143"/>
      <c r="D37" s="143"/>
      <c r="E37" s="169"/>
      <c r="F37" s="171" t="s">
        <v>182</v>
      </c>
      <c r="G37" s="144">
        <f t="shared" ref="G37:N37" si="1">SUM(G32:G34)</f>
        <v>0</v>
      </c>
      <c r="H37" s="144">
        <f t="shared" si="1"/>
        <v>4380</v>
      </c>
      <c r="I37" s="144">
        <f t="shared" si="1"/>
        <v>0</v>
      </c>
      <c r="J37" s="144">
        <f t="shared" si="1"/>
        <v>0</v>
      </c>
      <c r="K37" s="144">
        <f t="shared" si="1"/>
        <v>0</v>
      </c>
      <c r="L37" s="144">
        <f t="shared" si="1"/>
        <v>0</v>
      </c>
      <c r="M37" s="144">
        <f t="shared" si="1"/>
        <v>0</v>
      </c>
      <c r="N37" s="144">
        <f t="shared" si="1"/>
        <v>0</v>
      </c>
      <c r="O37" s="145"/>
    </row>
    <row r="38" spans="1:17" s="146" customFormat="1">
      <c r="A38" s="141"/>
      <c r="B38" s="142"/>
      <c r="C38" s="143"/>
      <c r="D38" s="143"/>
      <c r="E38" s="222" t="s">
        <v>262</v>
      </c>
      <c r="F38" s="171" t="s">
        <v>174</v>
      </c>
      <c r="G38" s="173">
        <f>SUM(G6:G20)</f>
        <v>0</v>
      </c>
      <c r="H38" s="173">
        <f t="shared" ref="H38:N38" si="2">SUM(H6:H20)</f>
        <v>378207.25</v>
      </c>
      <c r="I38" s="173">
        <f t="shared" si="2"/>
        <v>0</v>
      </c>
      <c r="J38" s="173">
        <f t="shared" si="2"/>
        <v>4100</v>
      </c>
      <c r="K38" s="173">
        <f t="shared" si="2"/>
        <v>0</v>
      </c>
      <c r="L38" s="173">
        <f t="shared" si="2"/>
        <v>0</v>
      </c>
      <c r="M38" s="173">
        <f t="shared" si="2"/>
        <v>0</v>
      </c>
      <c r="N38" s="173">
        <f t="shared" si="2"/>
        <v>0</v>
      </c>
      <c r="O38" s="145"/>
    </row>
    <row r="39" spans="1:17" s="146" customFormat="1">
      <c r="A39" s="141"/>
      <c r="B39" s="142"/>
      <c r="C39" s="143"/>
      <c r="D39" s="143"/>
      <c r="E39" s="222" t="s">
        <v>263</v>
      </c>
      <c r="F39" s="171" t="s">
        <v>174</v>
      </c>
      <c r="G39" s="173">
        <f>SUM(G21:G27)</f>
        <v>0</v>
      </c>
      <c r="H39" s="173">
        <f t="shared" ref="H39:N39" si="3">SUM(H21:H27)</f>
        <v>80467</v>
      </c>
      <c r="I39" s="173">
        <f t="shared" si="3"/>
        <v>0</v>
      </c>
      <c r="J39" s="173">
        <f t="shared" si="3"/>
        <v>0</v>
      </c>
      <c r="K39" s="173">
        <f t="shared" si="3"/>
        <v>0</v>
      </c>
      <c r="L39" s="173">
        <f t="shared" si="3"/>
        <v>0</v>
      </c>
      <c r="M39" s="173">
        <f t="shared" si="3"/>
        <v>0</v>
      </c>
      <c r="N39" s="173">
        <f t="shared" si="3"/>
        <v>0</v>
      </c>
      <c r="O39" s="145"/>
    </row>
    <row r="40" spans="1:17">
      <c r="E40" s="222" t="s">
        <v>413</v>
      </c>
      <c r="F40" s="171" t="s">
        <v>174</v>
      </c>
      <c r="G40" s="173">
        <f>SUM(G28:G30)</f>
        <v>0</v>
      </c>
      <c r="H40" s="173">
        <f t="shared" ref="H40:N40" si="4">SUM(H28:H30)</f>
        <v>18618</v>
      </c>
      <c r="I40" s="173">
        <f t="shared" si="4"/>
        <v>0</v>
      </c>
      <c r="J40" s="173">
        <f t="shared" si="4"/>
        <v>0</v>
      </c>
      <c r="K40" s="173">
        <f t="shared" si="4"/>
        <v>0</v>
      </c>
      <c r="L40" s="173">
        <f t="shared" si="4"/>
        <v>0</v>
      </c>
      <c r="M40" s="173">
        <f t="shared" si="4"/>
        <v>0</v>
      </c>
      <c r="N40" s="173">
        <f t="shared" si="4"/>
        <v>0</v>
      </c>
      <c r="P40" s="1"/>
    </row>
    <row r="41" spans="1:17">
      <c r="F41" s="199"/>
      <c r="G41" s="147"/>
      <c r="H41" s="147"/>
      <c r="I41" s="147"/>
      <c r="J41" s="147"/>
      <c r="K41" s="147"/>
      <c r="L41" s="147"/>
      <c r="M41" s="147"/>
      <c r="N41" s="147"/>
      <c r="P41" s="1"/>
    </row>
    <row r="42" spans="1:17">
      <c r="F42" s="199"/>
      <c r="G42" s="147"/>
      <c r="H42" s="147"/>
      <c r="I42" s="147"/>
      <c r="J42" s="147"/>
      <c r="K42" s="147"/>
      <c r="L42" s="147"/>
      <c r="M42" s="147"/>
      <c r="N42" s="147"/>
      <c r="P42" s="1"/>
    </row>
    <row r="43" spans="1:17">
      <c r="A43" s="25" t="s">
        <v>4</v>
      </c>
      <c r="G43" s="34"/>
      <c r="H43" s="34"/>
      <c r="I43" s="34"/>
      <c r="J43" s="34"/>
      <c r="K43" s="34"/>
      <c r="L43" s="34"/>
      <c r="M43" s="32" t="e">
        <f>+#REF!/#REF!</f>
        <v>#REF!</v>
      </c>
      <c r="P43" s="1"/>
    </row>
    <row r="44" spans="1:17">
      <c r="A44" s="26" t="s">
        <v>16</v>
      </c>
      <c r="G44" s="34"/>
      <c r="H44" s="34"/>
      <c r="I44" s="34"/>
      <c r="J44" s="34"/>
      <c r="K44" s="34"/>
      <c r="L44" s="34"/>
      <c r="M44" s="32"/>
      <c r="P44" s="1"/>
    </row>
    <row r="45" spans="1:17">
      <c r="A45" s="26" t="s">
        <v>21</v>
      </c>
      <c r="G45" s="34"/>
      <c r="H45" s="34"/>
      <c r="I45" s="34"/>
      <c r="J45" s="34"/>
      <c r="K45" s="34"/>
      <c r="L45" s="34"/>
      <c r="M45" s="32"/>
      <c r="P45" s="1"/>
    </row>
    <row r="46" spans="1:17">
      <c r="B46" s="12" t="s">
        <v>17</v>
      </c>
      <c r="G46" s="34"/>
      <c r="H46" s="34"/>
      <c r="I46" s="34"/>
      <c r="J46" s="34"/>
      <c r="K46" s="34"/>
      <c r="L46" s="34"/>
      <c r="M46" s="32"/>
      <c r="P46" s="1"/>
    </row>
    <row r="47" spans="1:17">
      <c r="B47" s="12" t="s">
        <v>18</v>
      </c>
      <c r="G47" s="34"/>
      <c r="H47" s="34"/>
      <c r="I47" s="34"/>
      <c r="J47" s="34"/>
      <c r="K47" s="34"/>
      <c r="L47" s="34"/>
      <c r="M47" s="32"/>
      <c r="P47" s="1"/>
    </row>
    <row r="48" spans="1:17">
      <c r="B48" s="12" t="s">
        <v>19</v>
      </c>
      <c r="G48" s="34"/>
      <c r="H48" s="34"/>
      <c r="I48" s="34"/>
      <c r="J48" s="34"/>
      <c r="K48" s="34"/>
      <c r="L48" s="34"/>
      <c r="M48" s="32"/>
      <c r="P48" s="1"/>
    </row>
    <row r="49" spans="2:16">
      <c r="B49" s="12" t="s">
        <v>20</v>
      </c>
      <c r="G49" s="34"/>
      <c r="H49" s="34"/>
      <c r="I49" s="34"/>
      <c r="J49" s="34"/>
      <c r="K49" s="34"/>
      <c r="L49" s="34"/>
      <c r="M49" s="32"/>
      <c r="P49" s="1"/>
    </row>
    <row r="50" spans="2:16">
      <c r="H50" s="34"/>
      <c r="I50" s="34"/>
      <c r="J50" s="34"/>
      <c r="K50" s="34"/>
      <c r="L50" s="34"/>
      <c r="M50" s="34"/>
      <c r="N50" s="32"/>
    </row>
    <row r="51" spans="2:16">
      <c r="H51" s="34"/>
      <c r="I51" s="34"/>
      <c r="J51" s="34"/>
      <c r="K51" s="34"/>
      <c r="L51" s="34"/>
      <c r="M51" s="34"/>
      <c r="N51" s="32"/>
    </row>
    <row r="52" spans="2:16">
      <c r="H52" s="34"/>
      <c r="I52" s="34"/>
      <c r="J52" s="34"/>
      <c r="K52" s="34"/>
      <c r="L52" s="34"/>
      <c r="M52" s="34"/>
      <c r="N52" s="32"/>
    </row>
    <row r="53" spans="2:16">
      <c r="H53" s="34"/>
      <c r="I53" s="34"/>
      <c r="J53" s="34"/>
      <c r="K53" s="34"/>
      <c r="L53" s="34"/>
      <c r="M53" s="34"/>
      <c r="N53" s="32"/>
    </row>
    <row r="54" spans="2:16">
      <c r="H54" s="34"/>
      <c r="I54" s="34"/>
      <c r="J54" s="34"/>
      <c r="K54" s="34"/>
      <c r="L54" s="34"/>
      <c r="M54" s="34"/>
      <c r="N54" s="32"/>
    </row>
    <row r="55" spans="2:16">
      <c r="H55" s="34"/>
      <c r="I55" s="34"/>
      <c r="J55" s="34"/>
      <c r="K55" s="34"/>
      <c r="L55" s="34"/>
      <c r="M55" s="34"/>
      <c r="N55" s="32"/>
    </row>
    <row r="56" spans="2:16">
      <c r="H56" s="32"/>
      <c r="I56" s="32"/>
      <c r="J56" s="32"/>
      <c r="K56" s="32"/>
      <c r="L56" s="32"/>
      <c r="M56" s="32"/>
      <c r="N56" s="32"/>
    </row>
  </sheetData>
  <autoFilter ref="A5:P33"/>
  <mergeCells count="9">
    <mergeCell ref="Q4:Q5"/>
    <mergeCell ref="P4:P5"/>
    <mergeCell ref="A4:A5"/>
    <mergeCell ref="A1:O1"/>
    <mergeCell ref="A2:O2"/>
    <mergeCell ref="A3:O3"/>
    <mergeCell ref="C4:C5"/>
    <mergeCell ref="G4:N4"/>
    <mergeCell ref="O4:O5"/>
  </mergeCells>
  <printOptions horizontalCentered="1"/>
  <pageMargins left="0.15748031496062992" right="0.15748031496062992" top="0.59055118110236227" bottom="0.19685039370078741" header="0.36" footer="0.51181102362204722"/>
  <pageSetup paperSize="9" scale="66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ประเภทรายการวัสดุ!$A$4:$A$12</xm:f>
          </x14:formula1>
          <xm:sqref>B6:B24 B28:B34 B26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R42"/>
  <sheetViews>
    <sheetView view="pageBreakPreview" zoomScaleNormal="100" zoomScaleSheetLayoutView="100" workbookViewId="0">
      <pane xSplit="2" ySplit="5" topLeftCell="C9" activePane="bottomRight" state="frozen"/>
      <selection pane="topRight" activeCell="H1" sqref="H1"/>
      <selection pane="bottomLeft" activeCell="A7" sqref="A7"/>
      <selection pane="bottomRight" activeCell="C12" sqref="C12"/>
    </sheetView>
  </sheetViews>
  <sheetFormatPr defaultRowHeight="18.75"/>
  <cols>
    <col min="1" max="1" width="7" style="12" customWidth="1"/>
    <col min="2" max="3" width="21.7109375" style="1" customWidth="1"/>
    <col min="4" max="4" width="11.7109375" style="13" customWidth="1"/>
    <col min="5" max="6" width="10.28515625" style="13" customWidth="1"/>
    <col min="7" max="13" width="10" style="13" customWidth="1"/>
    <col min="14" max="15" width="10" style="1" customWidth="1"/>
    <col min="16" max="16" width="11.85546875" style="1" customWidth="1"/>
    <col min="17" max="18" width="11.7109375" style="1" customWidth="1"/>
    <col min="19" max="16384" width="9.140625" style="1"/>
  </cols>
  <sheetData>
    <row r="1" spans="1:18" ht="23.25">
      <c r="A1" s="442" t="s">
        <v>0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</row>
    <row r="2" spans="1:18" s="19" customFormat="1" ht="21">
      <c r="A2" s="453" t="s">
        <v>22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</row>
    <row r="3" spans="1:18" ht="21" customHeight="1">
      <c r="A3" s="454" t="s">
        <v>25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187">
        <v>240484</v>
      </c>
    </row>
    <row r="4" spans="1:18" ht="21" customHeight="1">
      <c r="A4" s="459" t="s">
        <v>14</v>
      </c>
      <c r="B4" s="65"/>
      <c r="C4" s="455" t="s">
        <v>1</v>
      </c>
      <c r="D4" s="63"/>
      <c r="E4" s="148"/>
      <c r="F4" s="461" t="s">
        <v>210</v>
      </c>
      <c r="G4" s="444" t="s">
        <v>9</v>
      </c>
      <c r="H4" s="444"/>
      <c r="I4" s="444"/>
      <c r="J4" s="444"/>
      <c r="K4" s="444"/>
      <c r="L4" s="444"/>
      <c r="M4" s="444"/>
      <c r="N4" s="444"/>
      <c r="O4" s="444"/>
      <c r="P4" s="445" t="s">
        <v>29</v>
      </c>
      <c r="Q4" s="440" t="s">
        <v>175</v>
      </c>
      <c r="R4" s="440" t="s">
        <v>4</v>
      </c>
    </row>
    <row r="5" spans="1:18" ht="61.5" customHeight="1">
      <c r="A5" s="460"/>
      <c r="B5" s="66" t="s">
        <v>119</v>
      </c>
      <c r="C5" s="463"/>
      <c r="D5" s="64" t="s">
        <v>95</v>
      </c>
      <c r="E5" s="176" t="s">
        <v>211</v>
      </c>
      <c r="F5" s="462" t="s">
        <v>8</v>
      </c>
      <c r="G5" s="108" t="s">
        <v>84</v>
      </c>
      <c r="H5" s="117" t="s">
        <v>85</v>
      </c>
      <c r="I5" s="117" t="s">
        <v>86</v>
      </c>
      <c r="J5" s="117" t="s">
        <v>87</v>
      </c>
      <c r="K5" s="117" t="s">
        <v>88</v>
      </c>
      <c r="L5" s="117" t="s">
        <v>89</v>
      </c>
      <c r="M5" s="117" t="s">
        <v>90</v>
      </c>
      <c r="N5" s="117" t="s">
        <v>91</v>
      </c>
      <c r="O5" s="108" t="s">
        <v>83</v>
      </c>
      <c r="P5" s="458"/>
      <c r="Q5" s="457"/>
      <c r="R5" s="457"/>
    </row>
    <row r="6" spans="1:18" s="2" customFormat="1" ht="21.75" customHeight="1">
      <c r="A6" s="82">
        <v>1</v>
      </c>
      <c r="B6" s="82" t="s">
        <v>100</v>
      </c>
      <c r="C6" s="14" t="s">
        <v>122</v>
      </c>
      <c r="D6" s="16" t="s">
        <v>98</v>
      </c>
      <c r="E6" s="177">
        <v>2690</v>
      </c>
      <c r="F6" s="178">
        <v>21162</v>
      </c>
      <c r="G6" s="21"/>
      <c r="H6" s="28">
        <v>4259</v>
      </c>
      <c r="I6" s="28"/>
      <c r="J6" s="28"/>
      <c r="K6" s="28"/>
      <c r="L6" s="28"/>
      <c r="M6" s="28"/>
      <c r="N6" s="28"/>
      <c r="O6" s="21"/>
      <c r="P6" s="15" t="s">
        <v>54</v>
      </c>
      <c r="Q6" s="15" t="s">
        <v>174</v>
      </c>
      <c r="R6" s="15"/>
    </row>
    <row r="7" spans="1:18" s="2" customFormat="1" ht="21.75" customHeight="1">
      <c r="A7" s="82">
        <v>2</v>
      </c>
      <c r="B7" s="82" t="s">
        <v>100</v>
      </c>
      <c r="C7" s="14" t="s">
        <v>205</v>
      </c>
      <c r="D7" s="16" t="s">
        <v>98</v>
      </c>
      <c r="E7" s="177">
        <v>2240</v>
      </c>
      <c r="F7" s="178">
        <v>21123</v>
      </c>
      <c r="G7" s="21"/>
      <c r="H7" s="28">
        <v>11021</v>
      </c>
      <c r="I7" s="28"/>
      <c r="J7" s="28"/>
      <c r="K7" s="28"/>
      <c r="L7" s="28"/>
      <c r="M7" s="28"/>
      <c r="N7" s="28"/>
      <c r="O7" s="21"/>
      <c r="P7" s="15" t="s">
        <v>30</v>
      </c>
      <c r="Q7" s="15" t="s">
        <v>174</v>
      </c>
      <c r="R7" s="15"/>
    </row>
    <row r="8" spans="1:18" s="2" customFormat="1" ht="21.75" customHeight="1">
      <c r="A8" s="82">
        <v>3</v>
      </c>
      <c r="B8" s="82" t="s">
        <v>100</v>
      </c>
      <c r="C8" s="14" t="s">
        <v>169</v>
      </c>
      <c r="D8" s="16" t="s">
        <v>98</v>
      </c>
      <c r="E8" s="177">
        <v>2600</v>
      </c>
      <c r="F8" s="178">
        <v>21150</v>
      </c>
      <c r="G8" s="21"/>
      <c r="H8" s="28">
        <v>76325</v>
      </c>
      <c r="I8" s="28"/>
      <c r="J8" s="28"/>
      <c r="K8" s="28"/>
      <c r="L8" s="28"/>
      <c r="M8" s="28"/>
      <c r="N8" s="28"/>
      <c r="O8" s="21"/>
      <c r="P8" s="15" t="s">
        <v>170</v>
      </c>
      <c r="Q8" s="15" t="s">
        <v>174</v>
      </c>
      <c r="R8" s="15"/>
    </row>
    <row r="9" spans="1:18" s="2" customFormat="1" ht="21.75" customHeight="1">
      <c r="A9" s="82">
        <v>4</v>
      </c>
      <c r="B9" s="82" t="s">
        <v>100</v>
      </c>
      <c r="C9" s="14" t="s">
        <v>206</v>
      </c>
      <c r="D9" s="16" t="s">
        <v>98</v>
      </c>
      <c r="E9" s="177">
        <v>2711</v>
      </c>
      <c r="F9" s="178">
        <v>240311</v>
      </c>
      <c r="G9" s="21"/>
      <c r="H9" s="28">
        <v>2782</v>
      </c>
      <c r="I9" s="28"/>
      <c r="J9" s="28"/>
      <c r="K9" s="28"/>
      <c r="L9" s="28"/>
      <c r="M9" s="28"/>
      <c r="N9" s="28"/>
      <c r="O9" s="21"/>
      <c r="P9" s="15" t="s">
        <v>54</v>
      </c>
      <c r="Q9" s="15" t="s">
        <v>174</v>
      </c>
      <c r="R9" s="15"/>
    </row>
    <row r="10" spans="1:18" s="2" customFormat="1" ht="21.75" customHeight="1">
      <c r="A10" s="82">
        <v>5</v>
      </c>
      <c r="B10" s="82" t="s">
        <v>100</v>
      </c>
      <c r="C10" s="14" t="s">
        <v>141</v>
      </c>
      <c r="D10" s="16" t="s">
        <v>98</v>
      </c>
      <c r="E10" s="177">
        <v>2622</v>
      </c>
      <c r="F10" s="178">
        <v>21152</v>
      </c>
      <c r="G10" s="5"/>
      <c r="H10" s="29">
        <v>8025</v>
      </c>
      <c r="I10" s="29"/>
      <c r="J10" s="29"/>
      <c r="K10" s="29"/>
      <c r="L10" s="29"/>
      <c r="M10" s="29"/>
      <c r="N10" s="29"/>
      <c r="O10" s="5"/>
      <c r="P10" s="15" t="s">
        <v>170</v>
      </c>
      <c r="Q10" s="15" t="s">
        <v>174</v>
      </c>
      <c r="R10" s="15"/>
    </row>
    <row r="11" spans="1:18">
      <c r="A11" s="95">
        <v>6</v>
      </c>
      <c r="B11" s="95" t="s">
        <v>100</v>
      </c>
      <c r="C11" s="3" t="s">
        <v>153</v>
      </c>
      <c r="D11" s="4" t="s">
        <v>98</v>
      </c>
      <c r="E11" s="181">
        <v>2621</v>
      </c>
      <c r="F11" s="182">
        <v>21152</v>
      </c>
      <c r="G11" s="5"/>
      <c r="H11" s="29">
        <v>11610</v>
      </c>
      <c r="I11" s="29"/>
      <c r="J11" s="29"/>
      <c r="K11" s="29"/>
      <c r="L11" s="29"/>
      <c r="M11" s="29"/>
      <c r="N11" s="29"/>
      <c r="O11" s="5"/>
      <c r="P11" s="125" t="s">
        <v>170</v>
      </c>
      <c r="Q11" s="15" t="s">
        <v>174</v>
      </c>
      <c r="R11" s="4"/>
    </row>
    <row r="12" spans="1:18">
      <c r="A12" s="95">
        <v>7</v>
      </c>
      <c r="B12" s="95" t="s">
        <v>100</v>
      </c>
      <c r="C12" s="3" t="s">
        <v>157</v>
      </c>
      <c r="D12" s="4" t="s">
        <v>98</v>
      </c>
      <c r="E12" s="181">
        <v>2675</v>
      </c>
      <c r="F12" s="182">
        <v>240304</v>
      </c>
      <c r="G12" s="5"/>
      <c r="H12" s="29">
        <v>95350</v>
      </c>
      <c r="I12" s="29"/>
      <c r="J12" s="29"/>
      <c r="K12" s="29"/>
      <c r="L12" s="29"/>
      <c r="M12" s="29"/>
      <c r="N12" s="29"/>
      <c r="O12" s="5"/>
      <c r="P12" s="125" t="s">
        <v>170</v>
      </c>
      <c r="Q12" s="15" t="s">
        <v>174</v>
      </c>
      <c r="R12" s="4"/>
    </row>
    <row r="13" spans="1:18">
      <c r="A13" s="236">
        <v>8</v>
      </c>
      <c r="B13" s="236" t="s">
        <v>100</v>
      </c>
      <c r="C13" s="237" t="s">
        <v>152</v>
      </c>
      <c r="D13" s="238" t="s">
        <v>98</v>
      </c>
      <c r="E13" s="239">
        <v>2688</v>
      </c>
      <c r="F13" s="240">
        <v>21162</v>
      </c>
      <c r="G13" s="241"/>
      <c r="H13" s="241">
        <v>4552</v>
      </c>
      <c r="I13" s="241"/>
      <c r="J13" s="241"/>
      <c r="K13" s="241"/>
      <c r="L13" s="241"/>
      <c r="M13" s="241"/>
      <c r="N13" s="241"/>
      <c r="O13" s="241"/>
      <c r="P13" s="242" t="s">
        <v>54</v>
      </c>
      <c r="Q13" s="242" t="s">
        <v>174</v>
      </c>
      <c r="R13" s="238"/>
    </row>
    <row r="14" spans="1:18">
      <c r="A14" s="236">
        <v>9</v>
      </c>
      <c r="B14" s="236" t="s">
        <v>100</v>
      </c>
      <c r="C14" s="237" t="s">
        <v>289</v>
      </c>
      <c r="D14" s="238" t="s">
        <v>98</v>
      </c>
      <c r="E14" s="239">
        <v>2596</v>
      </c>
      <c r="F14" s="240">
        <v>240296</v>
      </c>
      <c r="G14" s="241"/>
      <c r="H14" s="241">
        <v>2500</v>
      </c>
      <c r="I14" s="241"/>
      <c r="J14" s="241"/>
      <c r="K14" s="241"/>
      <c r="L14" s="241"/>
      <c r="M14" s="241"/>
      <c r="N14" s="241"/>
      <c r="O14" s="241"/>
      <c r="P14" s="242" t="s">
        <v>54</v>
      </c>
      <c r="Q14" s="242" t="s">
        <v>174</v>
      </c>
      <c r="R14" s="238"/>
    </row>
    <row r="15" spans="1:18">
      <c r="A15" s="82"/>
      <c r="B15" s="82"/>
      <c r="C15" s="14"/>
      <c r="D15" s="215"/>
      <c r="E15" s="177"/>
      <c r="F15" s="178"/>
      <c r="G15" s="21"/>
      <c r="H15" s="28"/>
      <c r="I15" s="28"/>
      <c r="J15" s="28"/>
      <c r="K15" s="28"/>
      <c r="L15" s="28"/>
      <c r="M15" s="28"/>
      <c r="N15" s="28"/>
      <c r="O15" s="21"/>
      <c r="P15" s="15"/>
      <c r="Q15" s="15"/>
      <c r="R15" s="215"/>
    </row>
    <row r="16" spans="1:18" s="2" customFormat="1" ht="21.75" customHeight="1">
      <c r="A16" s="82"/>
      <c r="B16" s="82"/>
      <c r="C16" s="14"/>
      <c r="D16" s="16"/>
      <c r="E16" s="177"/>
      <c r="F16" s="179"/>
      <c r="G16" s="21"/>
      <c r="H16" s="28"/>
      <c r="I16" s="28"/>
      <c r="J16" s="28"/>
      <c r="K16" s="28"/>
      <c r="L16" s="28"/>
      <c r="M16" s="28"/>
      <c r="N16" s="28"/>
      <c r="O16" s="21"/>
      <c r="P16" s="15"/>
      <c r="Q16" s="15"/>
      <c r="R16" s="15"/>
    </row>
    <row r="17" spans="1:18" s="74" customFormat="1">
      <c r="A17" s="128"/>
      <c r="B17" s="129" t="s">
        <v>173</v>
      </c>
      <c r="C17" s="130"/>
      <c r="D17" s="130"/>
      <c r="E17" s="167"/>
      <c r="F17" s="180"/>
      <c r="G17" s="131"/>
      <c r="H17" s="132"/>
      <c r="I17" s="132"/>
      <c r="J17" s="132"/>
      <c r="K17" s="132"/>
      <c r="L17" s="132"/>
      <c r="M17" s="132"/>
      <c r="N17" s="133"/>
      <c r="O17" s="132"/>
      <c r="P17" s="134"/>
      <c r="Q17" s="137"/>
      <c r="R17" s="137"/>
    </row>
    <row r="18" spans="1:18" s="2" customFormat="1" ht="21.75" customHeight="1">
      <c r="A18" s="82"/>
      <c r="B18" s="82"/>
      <c r="C18" s="14"/>
      <c r="D18" s="16"/>
      <c r="E18" s="177"/>
      <c r="F18" s="179"/>
      <c r="G18" s="21"/>
      <c r="H18" s="28"/>
      <c r="I18" s="28"/>
      <c r="J18" s="28"/>
      <c r="K18" s="28"/>
      <c r="L18" s="28"/>
      <c r="M18" s="28"/>
      <c r="N18" s="28"/>
      <c r="O18" s="21"/>
      <c r="P18" s="15"/>
      <c r="Q18" s="15"/>
      <c r="R18" s="15"/>
    </row>
    <row r="19" spans="1:18" s="2" customFormat="1" ht="21.75" customHeight="1">
      <c r="A19" s="82"/>
      <c r="B19" s="82"/>
      <c r="C19" s="14"/>
      <c r="D19" s="16"/>
      <c r="E19" s="177"/>
      <c r="F19" s="178"/>
      <c r="G19" s="5"/>
      <c r="H19" s="29"/>
      <c r="I19" s="29"/>
      <c r="J19" s="29"/>
      <c r="K19" s="29"/>
      <c r="L19" s="29"/>
      <c r="M19" s="29"/>
      <c r="N19" s="29"/>
      <c r="O19" s="5"/>
      <c r="P19" s="15"/>
      <c r="Q19" s="17"/>
      <c r="R19" s="17"/>
    </row>
    <row r="20" spans="1:18">
      <c r="A20" s="95"/>
      <c r="B20" s="95"/>
      <c r="C20" s="3"/>
      <c r="D20" s="4"/>
      <c r="E20" s="181"/>
      <c r="F20" s="182"/>
      <c r="G20" s="5"/>
      <c r="H20" s="29"/>
      <c r="I20" s="29"/>
      <c r="J20" s="29"/>
      <c r="K20" s="29"/>
      <c r="L20" s="29"/>
      <c r="M20" s="29"/>
      <c r="N20" s="29"/>
      <c r="O20" s="5"/>
      <c r="P20" s="125"/>
      <c r="Q20" s="4"/>
      <c r="R20" s="4"/>
    </row>
    <row r="21" spans="1:18" ht="21.75" customHeight="1">
      <c r="A21" s="95"/>
      <c r="B21" s="95"/>
      <c r="C21" s="3"/>
      <c r="D21" s="4"/>
      <c r="E21" s="181"/>
      <c r="F21" s="182"/>
      <c r="G21" s="5"/>
      <c r="H21" s="29"/>
      <c r="I21" s="29"/>
      <c r="J21" s="29"/>
      <c r="K21" s="29"/>
      <c r="L21" s="29"/>
      <c r="M21" s="29"/>
      <c r="N21" s="29"/>
      <c r="O21" s="5"/>
      <c r="P21" s="125"/>
      <c r="Q21" s="4"/>
      <c r="R21" s="4"/>
    </row>
    <row r="22" spans="1:18" ht="19.5" thickBot="1">
      <c r="A22" s="96"/>
      <c r="B22" s="96"/>
      <c r="C22" s="6"/>
      <c r="D22" s="7"/>
      <c r="E22" s="183"/>
      <c r="F22" s="184"/>
      <c r="G22" s="8"/>
      <c r="H22" s="30"/>
      <c r="I22" s="30"/>
      <c r="J22" s="30"/>
      <c r="K22" s="30"/>
      <c r="L22" s="30"/>
      <c r="M22" s="30"/>
      <c r="N22" s="30"/>
      <c r="O22" s="8"/>
      <c r="P22" s="126"/>
      <c r="Q22" s="18"/>
      <c r="R22" s="18"/>
    </row>
    <row r="23" spans="1:18" ht="19.5" thickBot="1">
      <c r="A23" s="97"/>
      <c r="B23" s="123"/>
      <c r="C23" s="124"/>
      <c r="D23" s="9"/>
      <c r="E23" s="185"/>
      <c r="F23" s="186" t="s">
        <v>213</v>
      </c>
      <c r="G23" s="10">
        <f>SUM(G6:G22)</f>
        <v>0</v>
      </c>
      <c r="H23" s="10">
        <f>SUM(H6:H22)</f>
        <v>216424</v>
      </c>
      <c r="I23" s="10">
        <f>SUM(I6:I22)</f>
        <v>0</v>
      </c>
      <c r="J23" s="10">
        <f>SUM(J6:J22)</f>
        <v>0</v>
      </c>
      <c r="K23" s="10">
        <f>SUM(K6:K22)</f>
        <v>0</v>
      </c>
      <c r="L23" s="10">
        <f>SUM(L6:L22)</f>
        <v>0</v>
      </c>
      <c r="M23" s="10">
        <f>SUM(M6:M22)</f>
        <v>0</v>
      </c>
      <c r="N23" s="10">
        <f>SUM(N6:N22)</f>
        <v>0</v>
      </c>
      <c r="O23" s="10">
        <f>SUM(O6:O22)</f>
        <v>0</v>
      </c>
      <c r="P23" s="109"/>
      <c r="Q23" s="11"/>
      <c r="R23" s="11"/>
    </row>
    <row r="24" spans="1:18">
      <c r="A24" s="98"/>
      <c r="B24" s="98"/>
      <c r="F24" s="33"/>
      <c r="G24" s="33"/>
      <c r="H24" s="33"/>
      <c r="I24" s="33"/>
      <c r="J24" s="33"/>
      <c r="K24" s="33"/>
      <c r="L24" s="33"/>
    </row>
    <row r="25" spans="1:18">
      <c r="A25" s="98"/>
      <c r="B25" s="98"/>
      <c r="F25" s="171" t="s">
        <v>182</v>
      </c>
      <c r="G25" s="34">
        <f>SUM(G18:G22)</f>
        <v>0</v>
      </c>
      <c r="H25" s="34">
        <f t="shared" ref="H25:O25" si="0">SUM(H18:H22)</f>
        <v>0</v>
      </c>
      <c r="I25" s="34">
        <f t="shared" si="0"/>
        <v>0</v>
      </c>
      <c r="J25" s="34">
        <f t="shared" si="0"/>
        <v>0</v>
      </c>
      <c r="K25" s="34">
        <f t="shared" si="0"/>
        <v>0</v>
      </c>
      <c r="L25" s="34">
        <f t="shared" si="0"/>
        <v>0</v>
      </c>
      <c r="M25" s="34">
        <f t="shared" si="0"/>
        <v>0</v>
      </c>
      <c r="N25" s="34">
        <f t="shared" si="0"/>
        <v>0</v>
      </c>
      <c r="O25" s="34">
        <f t="shared" si="0"/>
        <v>0</v>
      </c>
    </row>
    <row r="26" spans="1:18" s="146" customFormat="1">
      <c r="A26" s="141"/>
      <c r="B26" s="431"/>
      <c r="C26" s="143"/>
      <c r="D26" s="143"/>
      <c r="E26" s="222" t="s">
        <v>262</v>
      </c>
      <c r="F26" s="171" t="s">
        <v>174</v>
      </c>
      <c r="G26" s="173">
        <f>SUM(G6:G11)</f>
        <v>0</v>
      </c>
      <c r="H26" s="173">
        <f>SUM(H6:H12)</f>
        <v>209372</v>
      </c>
      <c r="I26" s="173">
        <f>SUM(I6:I11)</f>
        <v>0</v>
      </c>
      <c r="J26" s="173">
        <f>SUM(J6:J11)</f>
        <v>0</v>
      </c>
      <c r="K26" s="173">
        <f>SUM(K6:K11)</f>
        <v>0</v>
      </c>
      <c r="L26" s="173">
        <f>SUM(L6:L11)</f>
        <v>0</v>
      </c>
      <c r="M26" s="173">
        <f>SUM(M6:M11)</f>
        <v>0</v>
      </c>
      <c r="N26" s="173">
        <f>SUM(N6:N11)</f>
        <v>0</v>
      </c>
      <c r="O26" s="173">
        <f>SUM(O6:O11)</f>
        <v>0</v>
      </c>
      <c r="P26" s="145"/>
    </row>
    <row r="27" spans="1:18" s="146" customFormat="1">
      <c r="A27" s="141"/>
      <c r="B27" s="142"/>
      <c r="C27" s="143"/>
      <c r="D27" s="143"/>
      <c r="E27" s="222" t="s">
        <v>263</v>
      </c>
      <c r="F27" s="171" t="s">
        <v>174</v>
      </c>
      <c r="G27" s="173">
        <f>SUM(G14:G16)</f>
        <v>0</v>
      </c>
      <c r="H27" s="173">
        <f>SUM(H14:H16)</f>
        <v>2500</v>
      </c>
      <c r="I27" s="173">
        <f>SUM(I14:I16)</f>
        <v>0</v>
      </c>
      <c r="J27" s="173">
        <f>SUM(J14:J16)</f>
        <v>0</v>
      </c>
      <c r="K27" s="173">
        <f>SUM(K14:K16)</f>
        <v>0</v>
      </c>
      <c r="L27" s="173">
        <f>SUM(L14:L16)</f>
        <v>0</v>
      </c>
      <c r="M27" s="173">
        <f>SUM(M14:M16)</f>
        <v>0</v>
      </c>
      <c r="N27" s="173">
        <f>SUM(N14:N16)</f>
        <v>0</v>
      </c>
      <c r="O27" s="173">
        <f>SUM(O14:O16)</f>
        <v>0</v>
      </c>
      <c r="P27" s="145"/>
    </row>
    <row r="28" spans="1:18" s="146" customFormat="1">
      <c r="A28" s="141"/>
      <c r="B28" s="142"/>
      <c r="C28" s="143"/>
      <c r="D28" s="143"/>
      <c r="E28" s="222" t="s">
        <v>413</v>
      </c>
      <c r="F28" s="171" t="s">
        <v>174</v>
      </c>
      <c r="G28" s="173">
        <f>SUM(G15:G17)</f>
        <v>0</v>
      </c>
      <c r="H28" s="173">
        <f>SUM(H15:H17)</f>
        <v>0</v>
      </c>
      <c r="I28" s="173">
        <f>SUM(I15:I17)</f>
        <v>0</v>
      </c>
      <c r="J28" s="173">
        <f>SUM(J15:J17)</f>
        <v>0</v>
      </c>
      <c r="K28" s="173">
        <f>SUM(K15:K17)</f>
        <v>0</v>
      </c>
      <c r="L28" s="173">
        <f>SUM(L15:L17)</f>
        <v>0</v>
      </c>
      <c r="M28" s="173">
        <f>SUM(M15:M17)</f>
        <v>0</v>
      </c>
      <c r="N28" s="173">
        <f>SUM(N15:N17)</f>
        <v>0</v>
      </c>
      <c r="O28" s="173">
        <f>SUM(O15:O17)</f>
        <v>0</v>
      </c>
      <c r="P28" s="145"/>
    </row>
    <row r="29" spans="1:18">
      <c r="A29" s="98"/>
      <c r="B29" s="98"/>
      <c r="F29" s="34"/>
      <c r="G29" s="34"/>
      <c r="H29" s="34"/>
      <c r="I29" s="34"/>
      <c r="J29" s="34"/>
      <c r="K29" s="34"/>
      <c r="L29" s="34"/>
    </row>
    <row r="30" spans="1:18">
      <c r="A30" s="98"/>
      <c r="B30" s="98"/>
      <c r="F30" s="34"/>
      <c r="G30" s="34"/>
      <c r="H30" s="34"/>
      <c r="I30" s="34"/>
      <c r="J30" s="34"/>
      <c r="K30" s="34"/>
      <c r="L30" s="34"/>
    </row>
    <row r="31" spans="1:18">
      <c r="A31" s="98"/>
      <c r="B31" s="98"/>
      <c r="F31" s="34"/>
      <c r="G31" s="34"/>
      <c r="H31" s="34"/>
      <c r="I31" s="34"/>
      <c r="J31" s="34"/>
      <c r="K31" s="34"/>
      <c r="L31" s="34"/>
    </row>
    <row r="32" spans="1:18">
      <c r="A32" s="98"/>
      <c r="B32" s="98"/>
      <c r="F32" s="34"/>
      <c r="G32" s="34"/>
      <c r="H32" s="34"/>
      <c r="I32" s="34"/>
      <c r="J32" s="34"/>
      <c r="K32" s="34"/>
      <c r="L32" s="34"/>
    </row>
    <row r="33" spans="1:12">
      <c r="A33" s="98"/>
      <c r="B33" s="98"/>
      <c r="F33" s="34"/>
      <c r="G33" s="34"/>
      <c r="H33" s="34"/>
      <c r="I33" s="34"/>
      <c r="J33" s="34"/>
      <c r="K33" s="34"/>
      <c r="L33" s="34"/>
    </row>
    <row r="34" spans="1:12">
      <c r="A34" s="98"/>
      <c r="B34" s="98"/>
      <c r="F34" s="34"/>
      <c r="G34" s="34"/>
      <c r="H34" s="34"/>
      <c r="I34" s="34"/>
      <c r="J34" s="34"/>
      <c r="K34" s="34"/>
      <c r="L34" s="34"/>
    </row>
    <row r="35" spans="1:12">
      <c r="A35" s="98"/>
      <c r="B35" s="98"/>
      <c r="F35" s="34"/>
      <c r="G35" s="34"/>
      <c r="H35" s="34"/>
      <c r="I35" s="34"/>
      <c r="J35" s="34"/>
      <c r="K35" s="34"/>
      <c r="L35" s="34"/>
    </row>
    <row r="36" spans="1:12">
      <c r="A36" s="98"/>
      <c r="B36" s="98"/>
      <c r="F36" s="34"/>
      <c r="G36" s="34"/>
      <c r="H36" s="34"/>
      <c r="I36" s="34"/>
      <c r="J36" s="34"/>
      <c r="K36" s="34"/>
      <c r="L36" s="34"/>
    </row>
    <row r="37" spans="1:12">
      <c r="F37" s="34"/>
      <c r="G37" s="34"/>
      <c r="H37" s="34"/>
      <c r="I37" s="34"/>
      <c r="J37" s="34"/>
      <c r="K37" s="34"/>
      <c r="L37" s="34"/>
    </row>
    <row r="38" spans="1:12">
      <c r="F38" s="34"/>
      <c r="G38" s="34"/>
      <c r="H38" s="34"/>
      <c r="I38" s="34"/>
      <c r="J38" s="34"/>
      <c r="K38" s="34"/>
      <c r="L38" s="34"/>
    </row>
    <row r="39" spans="1:12">
      <c r="F39" s="34"/>
      <c r="G39" s="34"/>
      <c r="H39" s="34"/>
      <c r="I39" s="34"/>
      <c r="J39" s="34"/>
      <c r="K39" s="34"/>
      <c r="L39" s="34"/>
    </row>
    <row r="40" spans="1:12">
      <c r="F40" s="34"/>
      <c r="G40" s="34"/>
      <c r="H40" s="34"/>
      <c r="I40" s="34"/>
      <c r="J40" s="34"/>
      <c r="K40" s="34"/>
      <c r="L40" s="34"/>
    </row>
    <row r="41" spans="1:12">
      <c r="F41" s="34"/>
      <c r="G41" s="34"/>
      <c r="H41" s="34"/>
      <c r="I41" s="34"/>
      <c r="J41" s="34"/>
      <c r="K41" s="34"/>
      <c r="L41" s="34"/>
    </row>
    <row r="42" spans="1:12">
      <c r="F42" s="32"/>
      <c r="G42" s="32"/>
      <c r="H42" s="32"/>
      <c r="I42" s="32"/>
      <c r="J42" s="32"/>
      <c r="K42" s="32"/>
      <c r="L42" s="32"/>
    </row>
  </sheetData>
  <autoFilter ref="A5:P5"/>
  <mergeCells count="10">
    <mergeCell ref="R4:R5"/>
    <mergeCell ref="Q4:Q5"/>
    <mergeCell ref="A3:Q3"/>
    <mergeCell ref="A2:Q2"/>
    <mergeCell ref="A1:Q1"/>
    <mergeCell ref="P4:P5"/>
    <mergeCell ref="A4:A5"/>
    <mergeCell ref="F4:F5"/>
    <mergeCell ref="G4:O4"/>
    <mergeCell ref="C4:C5"/>
  </mergeCells>
  <printOptions horizontalCentered="1"/>
  <pageMargins left="0.15748031496062992" right="0.15748031496062992" top="0.59055118110236227" bottom="0.19685039370078741" header="0.51181102362204722" footer="0.51181102362204722"/>
  <pageSetup paperSize="9" scale="66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ประเภทรายการวัสดุ!$A$4:$A$12</xm:f>
          </x14:formula1>
          <xm:sqref>B17:B22 B10:B15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3:B12"/>
  <sheetViews>
    <sheetView workbookViewId="0">
      <selection activeCell="A33" sqref="A33"/>
    </sheetView>
  </sheetViews>
  <sheetFormatPr defaultRowHeight="12.75"/>
  <cols>
    <col min="1" max="1" width="19.85546875" bestFit="1" customWidth="1"/>
  </cols>
  <sheetData>
    <row r="3" spans="1:2" s="81" customFormat="1" ht="21">
      <c r="A3" s="81" t="s">
        <v>119</v>
      </c>
      <c r="B3" s="81" t="s">
        <v>120</v>
      </c>
    </row>
    <row r="4" spans="1:2" ht="18.75">
      <c r="A4" s="75" t="s">
        <v>100</v>
      </c>
      <c r="B4">
        <f t="shared" ref="B4:B12" si="0">COUNTIF(A:A,A4)</f>
        <v>1</v>
      </c>
    </row>
    <row r="5" spans="1:2" ht="18.75">
      <c r="A5" s="76" t="s">
        <v>102</v>
      </c>
      <c r="B5">
        <f t="shared" si="0"/>
        <v>1</v>
      </c>
    </row>
    <row r="6" spans="1:2" ht="18.75">
      <c r="A6" s="76" t="s">
        <v>101</v>
      </c>
      <c r="B6">
        <f t="shared" si="0"/>
        <v>1</v>
      </c>
    </row>
    <row r="7" spans="1:2" ht="18.75">
      <c r="A7" s="76" t="s">
        <v>99</v>
      </c>
      <c r="B7">
        <f t="shared" si="0"/>
        <v>1</v>
      </c>
    </row>
    <row r="8" spans="1:2" ht="18.75">
      <c r="A8" s="76" t="s">
        <v>103</v>
      </c>
      <c r="B8">
        <f t="shared" si="0"/>
        <v>1</v>
      </c>
    </row>
    <row r="9" spans="1:2" ht="18.75">
      <c r="A9" s="76" t="s">
        <v>60</v>
      </c>
      <c r="B9">
        <f t="shared" si="0"/>
        <v>1</v>
      </c>
    </row>
    <row r="10" spans="1:2" ht="18.75">
      <c r="A10" s="76" t="s">
        <v>104</v>
      </c>
      <c r="B10">
        <f t="shared" si="0"/>
        <v>1</v>
      </c>
    </row>
    <row r="11" spans="1:2" ht="18.75">
      <c r="A11" s="76" t="s">
        <v>105</v>
      </c>
      <c r="B11">
        <f t="shared" si="0"/>
        <v>1</v>
      </c>
    </row>
    <row r="12" spans="1:2" ht="18.75">
      <c r="A12" s="76" t="s">
        <v>106</v>
      </c>
      <c r="B12">
        <f t="shared" si="0"/>
        <v>1</v>
      </c>
    </row>
  </sheetData>
  <autoFilter ref="A3:B1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สรุปรายงาน</vt:lpstr>
      <vt:lpstr>สรุปแยกรายวิชา-งบปกติ</vt:lpstr>
      <vt:lpstr>สรุปแยกรายวิชา-งบฝึกงาน</vt:lpstr>
      <vt:lpstr>detail-งบปกติ</vt:lpstr>
      <vt:lpstr>detail-งบฝึกงาน</vt:lpstr>
      <vt:lpstr>detail-งบexcellent</vt:lpstr>
      <vt:lpstr>ประเภทรายการวัสดุ</vt:lpstr>
      <vt:lpstr>'detail-งบexcellent'!Print_Area</vt:lpstr>
      <vt:lpstr>'detail-งบปกติ'!Print_Area</vt:lpstr>
      <vt:lpstr>'detail-งบฝึกงาน'!Print_Area</vt:lpstr>
      <vt:lpstr>'สรุปแยกรายวิชา-งบปกติ'!Print_Area</vt:lpstr>
      <vt:lpstr>'สรุปแยกรายวิชา-งบฝึกงาน'!Print_Area</vt:lpstr>
      <vt:lpstr>สรุปรายงาน!Print_Area</vt:lpstr>
      <vt:lpstr>'detail-งบexcellent'!Print_Titles</vt:lpstr>
      <vt:lpstr>'detail-งบปกติ'!Print_Titles</vt:lpstr>
      <vt:lpstr>'detail-งบฝึกงาน'!Print_Titles</vt:lpstr>
      <vt:lpstr>'สรุปแยกรายวิชา-งบปกติ'!Print_Titles</vt:lpstr>
      <vt:lpstr>'สรุปแยกรายวิชา-งบฝึกงาน'!Print_Titles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</dc:creator>
  <cp:lastModifiedBy>MT-USER</cp:lastModifiedBy>
  <cp:lastPrinted>2015-03-18T08:29:45Z</cp:lastPrinted>
  <dcterms:created xsi:type="dcterms:W3CDTF">2013-10-31T06:50:16Z</dcterms:created>
  <dcterms:modified xsi:type="dcterms:W3CDTF">2015-06-03T04:22:57Z</dcterms:modified>
</cp:coreProperties>
</file>