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15" windowWidth="20115" windowHeight="7155" tabRatio="877" activeTab="3"/>
  </bookViews>
  <sheets>
    <sheet name="รายการเบิกจ่าย-งบปกติ" sheetId="10" r:id="rId1"/>
    <sheet name="รายการเบิกจ่าย-ฝึกงาน" sheetId="20" r:id="rId2"/>
    <sheet name="รายการเบิกจ่าย-excellent" sheetId="19" r:id="rId3"/>
    <sheet name="สรุปรายงาน" sheetId="11" r:id="rId4"/>
    <sheet name="ประเภทรายการวัสดุ" sheetId="21" r:id="rId5"/>
  </sheets>
  <definedNames>
    <definedName name="_xlnm._FilterDatabase" localSheetId="4" hidden="1">ประเภทรายการวัสดุ!$A$3:$B$12</definedName>
    <definedName name="_xlnm._FilterDatabase" localSheetId="2" hidden="1">'รายการเบิกจ่าย-excellent'!$A$5:$P$5</definedName>
    <definedName name="_xlnm._FilterDatabase" localSheetId="0" hidden="1">'รายการเบิกจ่าย-งบปกติ'!$A$6:$Q$106</definedName>
    <definedName name="_xlnm._FilterDatabase" localSheetId="1" hidden="1">'รายการเบิกจ่าย-ฝึกงาน'!$A$5:$P$28</definedName>
    <definedName name="_xlnm.Print_Area" localSheetId="2">'รายการเบิกจ่าย-excellent'!$A$1:$R$27</definedName>
    <definedName name="_xlnm.Print_Area" localSheetId="0">'รายการเบิกจ่าย-งบปกติ'!$A$1:$R$110</definedName>
    <definedName name="_xlnm.Print_Area" localSheetId="1">'รายการเบิกจ่าย-ฝึกงาน'!$A$1:$Q$44</definedName>
    <definedName name="_xlnm.Print_Area" localSheetId="3">สรุปรายงาน!$A$1:$E$46</definedName>
    <definedName name="_xlnm.Print_Titles" localSheetId="2">'รายการเบิกจ่าย-excellent'!$4:$5</definedName>
    <definedName name="_xlnm.Print_Titles" localSheetId="0">'รายการเบิกจ่าย-งบปกติ'!$1:$6</definedName>
    <definedName name="_xlnm.Print_Titles" localSheetId="1">'รายการเบิกจ่าย-ฝึกงาน'!$4:$5</definedName>
  </definedNames>
  <calcPr calcId="144525"/>
</workbook>
</file>

<file path=xl/calcChain.xml><?xml version="1.0" encoding="utf-8"?>
<calcChain xmlns="http://schemas.openxmlformats.org/spreadsheetml/2006/main">
  <c r="L37" i="11" l="1"/>
  <c r="L45" i="11"/>
  <c r="I45" i="11"/>
  <c r="L43" i="11"/>
  <c r="L42" i="11"/>
  <c r="L41" i="11"/>
  <c r="L40" i="11"/>
  <c r="L39" i="11"/>
  <c r="L38" i="11"/>
  <c r="L35" i="11"/>
  <c r="K45" i="11"/>
  <c r="J45" i="11"/>
  <c r="H26" i="19"/>
  <c r="K37" i="11"/>
  <c r="H37" i="11"/>
  <c r="C44" i="11"/>
  <c r="C43" i="11"/>
  <c r="C42" i="11"/>
  <c r="C41" i="11"/>
  <c r="C40" i="11"/>
  <c r="C39" i="11"/>
  <c r="C38" i="11"/>
  <c r="C37" i="11"/>
  <c r="C35" i="11"/>
  <c r="E31" i="11"/>
  <c r="C31" i="11"/>
  <c r="C30" i="11"/>
  <c r="C29" i="11"/>
  <c r="C28" i="11"/>
  <c r="C27" i="11"/>
  <c r="C26" i="11"/>
  <c r="C25" i="11"/>
  <c r="C24" i="11"/>
  <c r="C22" i="11"/>
  <c r="L31" i="11"/>
  <c r="L29" i="11"/>
  <c r="L24" i="11"/>
  <c r="K31" i="11"/>
  <c r="K30" i="11"/>
  <c r="K29" i="11"/>
  <c r="K28" i="11"/>
  <c r="K27" i="11"/>
  <c r="K26" i="11"/>
  <c r="K25" i="11"/>
  <c r="K24" i="11"/>
  <c r="K22" i="11"/>
  <c r="J31" i="11"/>
  <c r="H31" i="11"/>
  <c r="I31" i="11" s="1"/>
  <c r="H34" i="20"/>
  <c r="I34" i="20"/>
  <c r="J34" i="20"/>
  <c r="K34" i="20"/>
  <c r="L34" i="20"/>
  <c r="M34" i="20"/>
  <c r="N34" i="20"/>
  <c r="G34" i="20"/>
  <c r="H33" i="20"/>
  <c r="I33" i="20"/>
  <c r="J33" i="20"/>
  <c r="H26" i="11" s="1"/>
  <c r="K33" i="20"/>
  <c r="L33" i="20"/>
  <c r="H28" i="11" s="1"/>
  <c r="M33" i="20"/>
  <c r="N33" i="20"/>
  <c r="H30" i="11" s="1"/>
  <c r="G33" i="20"/>
  <c r="G32" i="20"/>
  <c r="H22" i="11" s="1"/>
  <c r="H27" i="19"/>
  <c r="I27" i="19"/>
  <c r="J27" i="19"/>
  <c r="K27" i="19"/>
  <c r="L27" i="19"/>
  <c r="M27" i="19"/>
  <c r="N27" i="19"/>
  <c r="O27" i="19"/>
  <c r="G27" i="19"/>
  <c r="I26" i="19"/>
  <c r="J26" i="19"/>
  <c r="K26" i="19"/>
  <c r="L26" i="19"/>
  <c r="M26" i="19"/>
  <c r="N26" i="19"/>
  <c r="O26" i="19"/>
  <c r="G26" i="19"/>
  <c r="H25" i="19"/>
  <c r="I25" i="19"/>
  <c r="J25" i="19"/>
  <c r="K25" i="19"/>
  <c r="L25" i="19"/>
  <c r="M25" i="19"/>
  <c r="N25" i="19"/>
  <c r="O25" i="19"/>
  <c r="G25" i="19"/>
  <c r="H25" i="11"/>
  <c r="H27" i="11"/>
  <c r="H29" i="11"/>
  <c r="H32" i="20"/>
  <c r="I32" i="20"/>
  <c r="J32" i="20"/>
  <c r="K32" i="20"/>
  <c r="L32" i="20"/>
  <c r="M32" i="20"/>
  <c r="N32" i="20"/>
  <c r="I30" i="20"/>
  <c r="J30" i="20"/>
  <c r="K30" i="20"/>
  <c r="L30" i="20"/>
  <c r="M30" i="20"/>
  <c r="N30" i="20"/>
  <c r="G30" i="20"/>
  <c r="C18" i="11"/>
  <c r="C17" i="11"/>
  <c r="C16" i="11"/>
  <c r="C15" i="11"/>
  <c r="C14" i="11"/>
  <c r="C13" i="11"/>
  <c r="C12" i="11"/>
  <c r="C11" i="11"/>
  <c r="C10" i="11"/>
  <c r="C8" i="11"/>
  <c r="G109" i="10"/>
  <c r="H8" i="11" s="1"/>
  <c r="G106" i="10"/>
  <c r="I109" i="10"/>
  <c r="H11" i="11" s="1"/>
  <c r="J109" i="10"/>
  <c r="H12" i="11" s="1"/>
  <c r="K109" i="10"/>
  <c r="H13" i="11" s="1"/>
  <c r="L109" i="10"/>
  <c r="H14" i="11" s="1"/>
  <c r="M109" i="10"/>
  <c r="H15" i="11" s="1"/>
  <c r="N109" i="10"/>
  <c r="H16" i="11" s="1"/>
  <c r="O109" i="10"/>
  <c r="H17" i="11" s="1"/>
  <c r="H110" i="10"/>
  <c r="K10" i="11" s="1"/>
  <c r="I110" i="10"/>
  <c r="K11" i="11" s="1"/>
  <c r="J110" i="10"/>
  <c r="K12" i="11" s="1"/>
  <c r="K110" i="10"/>
  <c r="K13" i="11" s="1"/>
  <c r="L110" i="10"/>
  <c r="K14" i="11" s="1"/>
  <c r="M110" i="10"/>
  <c r="K15" i="11" s="1"/>
  <c r="N110" i="10"/>
  <c r="K16" i="11" s="1"/>
  <c r="O110" i="10"/>
  <c r="K17" i="11" s="1"/>
  <c r="G110" i="10"/>
  <c r="K8" i="11" s="1"/>
  <c r="K18" i="11" l="1"/>
  <c r="L18" i="11" s="1"/>
  <c r="L22" i="11"/>
  <c r="J106" i="10" l="1"/>
  <c r="L11" i="11" l="1"/>
  <c r="L12" i="11"/>
  <c r="L13" i="11"/>
  <c r="L14" i="11"/>
  <c r="L15" i="11"/>
  <c r="L16" i="11"/>
  <c r="L17" i="11"/>
  <c r="H108" i="10"/>
  <c r="I108" i="10"/>
  <c r="J108" i="10"/>
  <c r="K108" i="10"/>
  <c r="L108" i="10"/>
  <c r="M108" i="10"/>
  <c r="N108" i="10"/>
  <c r="O108" i="10"/>
  <c r="G108" i="10"/>
  <c r="L8" i="11"/>
  <c r="I106" i="10"/>
  <c r="K106" i="10"/>
  <c r="L106" i="10"/>
  <c r="M106" i="10"/>
  <c r="N106" i="10"/>
  <c r="O106" i="10"/>
  <c r="H23" i="19" l="1"/>
  <c r="I23" i="19"/>
  <c r="J23" i="19"/>
  <c r="K23" i="19"/>
  <c r="L23" i="19"/>
  <c r="M23" i="19"/>
  <c r="N23" i="19"/>
  <c r="O23" i="19"/>
  <c r="G23" i="19"/>
  <c r="B45" i="11"/>
  <c r="G45" i="11"/>
  <c r="B31" i="11"/>
  <c r="G31" i="11"/>
  <c r="M8" i="11"/>
  <c r="J8" i="11"/>
  <c r="J18" i="11" s="1"/>
  <c r="G8" i="11"/>
  <c r="G18" i="11" s="1"/>
  <c r="B8" i="11"/>
  <c r="I11" i="11"/>
  <c r="I12" i="11"/>
  <c r="I13" i="11"/>
  <c r="I14" i="11"/>
  <c r="I15" i="11"/>
  <c r="I16" i="11"/>
  <c r="I17" i="11"/>
  <c r="E8" i="11" l="1"/>
  <c r="E14" i="11"/>
  <c r="E12" i="11"/>
  <c r="E15" i="11"/>
  <c r="E13" i="11"/>
  <c r="E11" i="11"/>
  <c r="H45" i="11" l="1"/>
  <c r="I37" i="11" l="1"/>
  <c r="E22" i="11" l="1"/>
  <c r="H13" i="20" l="1"/>
  <c r="H30" i="20" l="1"/>
  <c r="H24" i="11"/>
  <c r="I24" i="11" s="1"/>
  <c r="E24" i="11"/>
  <c r="B5" i="21"/>
  <c r="B6" i="21"/>
  <c r="B7" i="21"/>
  <c r="B8" i="21"/>
  <c r="B9" i="21"/>
  <c r="B10" i="21"/>
  <c r="B11" i="21"/>
  <c r="B12" i="21"/>
  <c r="B4" i="21"/>
  <c r="J24" i="11" l="1"/>
  <c r="E42" i="11"/>
  <c r="E43" i="11"/>
  <c r="E41" i="11"/>
  <c r="E40" i="11"/>
  <c r="E39" i="11"/>
  <c r="E38" i="11"/>
  <c r="E37" i="11"/>
  <c r="E29" i="11"/>
  <c r="B18" i="11"/>
  <c r="E17" i="11"/>
  <c r="E16" i="11"/>
  <c r="H39" i="10"/>
  <c r="H109" i="10" s="1"/>
  <c r="H10" i="11" s="1"/>
  <c r="H106" i="10" l="1"/>
  <c r="E35" i="11"/>
  <c r="E10" i="11" l="1"/>
  <c r="L10" i="11"/>
  <c r="I10" i="11"/>
  <c r="H18" i="11"/>
  <c r="I18" i="11" s="1"/>
  <c r="I8" i="11"/>
  <c r="C45" i="11"/>
  <c r="C32" i="11"/>
  <c r="C19" i="11" l="1"/>
  <c r="E18" i="11"/>
  <c r="C46" i="11"/>
  <c r="E45" i="11"/>
</calcChain>
</file>

<file path=xl/comments1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5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H77" authorId="0">
      <text>
        <r>
          <rPr>
            <b/>
            <sz val="9"/>
            <color indexed="81"/>
            <rFont val="Tahoma"/>
            <charset val="222"/>
          </rPr>
          <t>MT-USER:</t>
        </r>
        <r>
          <rPr>
            <sz val="9"/>
            <color indexed="81"/>
            <rFont val="Tahoma"/>
            <charset val="222"/>
          </rPr>
          <t xml:space="preserve">
เปลี่ยนมาจากงบ 5 ล้าน เนื่องจาก งวดที่ 1 ได้เงินมาเพียง 21x,xxx.- บ.</t>
        </r>
      </text>
    </comment>
  </commentList>
</comments>
</file>

<file path=xl/comments2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</commentList>
</comments>
</file>

<file path=xl/comments3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บันทึกเมื่อเบิกจ่ายค่าใช้จ่ายแล้ว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</commentList>
</comments>
</file>

<file path=xl/comments4.xml><?xml version="1.0" encoding="utf-8"?>
<comments xmlns="http://schemas.openxmlformats.org/spreadsheetml/2006/main">
  <authors>
    <author>MT-USER</author>
  </authors>
  <commentList>
    <comment ref="J24" authorId="0">
      <text>
        <r>
          <rPr>
            <b/>
            <sz val="9"/>
            <color indexed="81"/>
            <rFont val="Tahoma"/>
            <family val="2"/>
          </rPr>
          <t xml:space="preserve">MT-USER
แผนเดิม 88,000
</t>
        </r>
        <r>
          <rPr>
            <b/>
            <u/>
            <sz val="9"/>
            <color indexed="81"/>
            <rFont val="Tahoma"/>
            <family val="2"/>
          </rPr>
          <t xml:space="preserve">แต่ </t>
        </r>
        <r>
          <rPr>
            <b/>
            <sz val="9"/>
            <color indexed="81"/>
            <rFont val="Tahoma"/>
            <family val="2"/>
          </rPr>
          <t xml:space="preserve">
ไตรมาสที่ 1  เบิกจ่าย 97.48%
</t>
        </r>
        <r>
          <rPr>
            <b/>
            <u/>
            <sz val="9"/>
            <color indexed="81"/>
            <rFont val="Tahoma"/>
            <family val="2"/>
          </rPr>
          <t>ดังนั้น</t>
        </r>
        <r>
          <rPr>
            <b/>
            <sz val="9"/>
            <color indexed="81"/>
            <rFont val="Tahoma"/>
            <family val="2"/>
          </rPr>
          <t xml:space="preserve">
แผน
ไตรมาสที่ 2 = 2.52%
</t>
        </r>
      </text>
    </comment>
  </commentList>
</comments>
</file>

<file path=xl/sharedStrings.xml><?xml version="1.0" encoding="utf-8"?>
<sst xmlns="http://schemas.openxmlformats.org/spreadsheetml/2006/main" count="919" uniqueCount="352">
  <si>
    <t>คณะเทคนิคการแพทย์</t>
  </si>
  <si>
    <t>รายการ</t>
  </si>
  <si>
    <t>จำนวนเงิน</t>
  </si>
  <si>
    <t>บาท</t>
  </si>
  <si>
    <t>หมายเหตุ</t>
  </si>
  <si>
    <t xml:space="preserve">      1.1  ค่าใช้สอย</t>
  </si>
  <si>
    <t xml:space="preserve">      1.2  ค่าวัสดุ</t>
  </si>
  <si>
    <t>1.1  
ค่าใช้สอย</t>
  </si>
  <si>
    <t>หนังสือขออนุมัติ/ลงวันที่</t>
  </si>
  <si>
    <t>เบิกจ่าย</t>
  </si>
  <si>
    <t xml:space="preserve">      2.1  ค่าใช้สอย</t>
  </si>
  <si>
    <t xml:space="preserve">      2.2  ค่าวัสดุ</t>
  </si>
  <si>
    <t xml:space="preserve">      2.3  ค่าเช่า</t>
  </si>
  <si>
    <t>รวมเป็นเงิน</t>
  </si>
  <si>
    <t>ลำดับที่</t>
  </si>
  <si>
    <t>คงเหลือ</t>
  </si>
  <si>
    <t>1.เป็นการดำเนินการจัดซื้อ/จัดจ้างตามระเบียบพัสดุ</t>
  </si>
  <si>
    <t>2.1 การนิเทศฝึกงาน</t>
  </si>
  <si>
    <t>2.2 โครงการปฐมนิเทศนักศึกษาก่อนฝึกงาน</t>
  </si>
  <si>
    <t>2.3 ประชุมเจ้าหน้าที่สถานพยาบาลฝึกงาน</t>
  </si>
  <si>
    <t>2.4 โครงการสอบ Pre-test และ  Post-test</t>
  </si>
  <si>
    <t>2. มีโครงการ/กิจกรรมรองรับดังนี้</t>
  </si>
  <si>
    <r>
      <t>บันทึกการขออนุมัติจัดซื้อ/จัดจ้าง ด้วยเงิน</t>
    </r>
    <r>
      <rPr>
        <u/>
        <sz val="16"/>
        <rFont val="TH SarabunPSK"/>
        <family val="2"/>
      </rPr>
      <t xml:space="preserve">งบประมาณ  </t>
    </r>
    <r>
      <rPr>
        <sz val="16"/>
        <rFont val="TH SarabunPSK"/>
        <family val="2"/>
      </rPr>
      <t xml:space="preserve"> ประจำปีงบประมาณ  2558</t>
    </r>
  </si>
  <si>
    <t>งบปกติ</t>
  </si>
  <si>
    <t>งบฝึกงาน - 1,000,000.- บาท</t>
  </si>
  <si>
    <t>งบ excellent - 1,540,000.- บาท</t>
  </si>
  <si>
    <t xml:space="preserve">      3.1  ค่าใช้สอย</t>
  </si>
  <si>
    <t xml:space="preserve">      3.2  ค่าวัสดุ</t>
  </si>
  <si>
    <t xml:space="preserve">      3.3  ค่าเช่า</t>
  </si>
  <si>
    <t>ผู้รับผิดชอบ</t>
  </si>
  <si>
    <t>สมใจ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</si>
  <si>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</si>
  <si>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</si>
  <si>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</si>
  <si>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</si>
  <si>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</si>
  <si>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</si>
  <si>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</si>
  <si>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</si>
  <si>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</si>
  <si>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</si>
  <si>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</si>
  <si>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จ้างเหมารถบัสไปปากรอ</t>
  </si>
  <si>
    <t>15</t>
  </si>
  <si>
    <t>ตรีนุช</t>
  </si>
  <si>
    <t>จ้างซ่อมครุภัณฑ์</t>
  </si>
  <si>
    <t>16</t>
  </si>
  <si>
    <t>17</t>
  </si>
  <si>
    <t>18</t>
  </si>
  <si>
    <t>19</t>
  </si>
  <si>
    <t>20</t>
  </si>
  <si>
    <t>21</t>
  </si>
  <si>
    <t>22</t>
  </si>
  <si>
    <t>23</t>
  </si>
  <si>
    <t>กชมน</t>
  </si>
  <si>
    <t>24</t>
  </si>
  <si>
    <t>25</t>
  </si>
  <si>
    <t>ค่ากั้นห้อง ชั้น 4</t>
  </si>
  <si>
    <t>3</t>
  </si>
  <si>
    <t>2</t>
  </si>
  <si>
    <t>งานบ้านงานครัว</t>
  </si>
  <si>
    <t>1.2  
ค่าวัสดุ
วิทย์</t>
  </si>
  <si>
    <t>1.2  
ค่าวัสดุ
สำนักงาน</t>
  </si>
  <si>
    <t>1.2  
ค่าวัสดุ
งานบ้านฯ</t>
  </si>
  <si>
    <t>1.2  
ค่าวัสดุ
คอมฯ</t>
  </si>
  <si>
    <t>1.2  
ค่าวัสดุ
ไฟฟ้า</t>
  </si>
  <si>
    <t xml:space="preserve">1.2  
ค่าวัสดุ
อื่น ๆ </t>
  </si>
  <si>
    <t xml:space="preserve"> - วิทยาศาสตร์</t>
  </si>
  <si>
    <t xml:space="preserve"> - สำนักงาน</t>
  </si>
  <si>
    <t xml:space="preserve"> - งานบ้านงานครัว</t>
  </si>
  <si>
    <t xml:space="preserve"> - คอมฯ</t>
  </si>
  <si>
    <t xml:space="preserve"> - ไฟฟ้า</t>
  </si>
  <si>
    <t xml:space="preserve"> - อื่น ๆ </t>
  </si>
  <si>
    <t xml:space="preserve"> - เชื้อเพลิงและยานพาหนะ</t>
  </si>
  <si>
    <t xml:space="preserve"> - โฆษณาและเผนแพร่</t>
  </si>
  <si>
    <t>2.2  
ค่าวัสดุ
วิทย์</t>
  </si>
  <si>
    <t>2.2  
ค่าวัสดุ
สำนักงาน</t>
  </si>
  <si>
    <t>2.2  
ค่าวัสดุ
งานบ้านฯ</t>
  </si>
  <si>
    <t>2.2  
ค่าวัสดุ
คอมฯ</t>
  </si>
  <si>
    <t>2.2  
ค่าวัสดุ
ไฟฟ้า</t>
  </si>
  <si>
    <t xml:space="preserve">2.2  
ค่าวัสดุ
อื่น ๆ </t>
  </si>
  <si>
    <t>2.4  
ค่าเช่า</t>
  </si>
  <si>
    <t>2.1  
ค่าใช้สอย</t>
  </si>
  <si>
    <t>3.4  
ค่าเช่า</t>
  </si>
  <si>
    <t>3.1  
ค่าใช้สอย</t>
  </si>
  <si>
    <t>3.2  
ค่าวัสดุ
วิทย์</t>
  </si>
  <si>
    <t>3.2  
ค่าวัสดุ
สำนักงาน</t>
  </si>
  <si>
    <t>3.2  
ค่าวัสดุ
งานบ้านฯ</t>
  </si>
  <si>
    <t>3.2  
ค่าวัสดุ
คอมฯ</t>
  </si>
  <si>
    <t>3.2  
ค่าวัสดุ
โฆษณา</t>
  </si>
  <si>
    <t>3.2  
ค่าวัสดุ
เชื้อเพลิง</t>
  </si>
  <si>
    <t xml:space="preserve">3.2  
ค่าวัสดุ
อื่น ๆ </t>
  </si>
  <si>
    <t>ไตรมาสที่ 1 (34%)</t>
  </si>
  <si>
    <t>ไตรมาสที่ 2 (23%)</t>
  </si>
  <si>
    <t>ไตรมาสที่ 3 (23%)</t>
  </si>
  <si>
    <t>ไตรมาสที่ 4  (20%)</t>
  </si>
  <si>
    <t>ยอดเบิกจ่ายรายไตรมาส</t>
  </si>
  <si>
    <t>เบิกจ่ายจริง</t>
  </si>
  <si>
    <t>จำนวน</t>
  </si>
  <si>
    <t>รหัสวิชา</t>
  </si>
  <si>
    <t>จุลชีวิทยา</t>
  </si>
  <si>
    <t>hematology</t>
  </si>
  <si>
    <t>ส่วนกลาง</t>
  </si>
  <si>
    <t>จ้างเหมาบริการ</t>
  </si>
  <si>
    <t>วิทยาศาสตร์หรือการแพทย์</t>
  </si>
  <si>
    <t>ซ่อมแซม</t>
  </si>
  <si>
    <t>วัสดุสำนักงาน</t>
  </si>
  <si>
    <t>วัสดุก่อสร้าง</t>
  </si>
  <si>
    <t>วัสดุเชื้อเพลิงและหล่อลื่น</t>
  </si>
  <si>
    <t>คอมพิวเตอร์</t>
  </si>
  <si>
    <t>สำนักงาน</t>
  </si>
  <si>
    <t>เวชศาสตร์ชุมชน</t>
  </si>
  <si>
    <t>3 รายการ</t>
  </si>
  <si>
    <t>1 รายการ</t>
  </si>
  <si>
    <t>2 รายการ</t>
  </si>
  <si>
    <t>9 รายการ</t>
  </si>
  <si>
    <t>ซ่อมเครื่องวัดความดันระบบดิจิตอล 30 memory</t>
  </si>
  <si>
    <t xml:space="preserve"> 3 รายการ</t>
  </si>
  <si>
    <t>4 รายการ</t>
  </si>
  <si>
    <t>6 รายการ</t>
  </si>
  <si>
    <t>13 รายการ</t>
  </si>
  <si>
    <t>135-301, 135-211, 135-212</t>
  </si>
  <si>
    <t>เครื่องกวนสารละลายและให้ความร้อน</t>
  </si>
  <si>
    <t>ประเภทรายการ</t>
  </si>
  <si>
    <t>นับซ้ำ</t>
  </si>
  <si>
    <t>7 รายการ</t>
  </si>
  <si>
    <t>วิทยาศรม, 8 รายการ</t>
  </si>
  <si>
    <t xml:space="preserve">บ.เฟิร์มเมอร์, 7 รายการ </t>
  </si>
  <si>
    <t xml:space="preserve">บ.เฟิร์มเมอร์,1 รายการ </t>
  </si>
  <si>
    <t xml:space="preserve">บ.ไอเมด,1 รายการ </t>
  </si>
  <si>
    <t xml:space="preserve">บ.พี.เอส.เมดิเทค, 2 รายการ </t>
  </si>
  <si>
    <t xml:space="preserve">บ.เฟิร์มเมอร์, 2 รายการ </t>
  </si>
  <si>
    <t xml:space="preserve">บ.ไซแอนติฟิค, 5 รายการ </t>
  </si>
  <si>
    <t xml:space="preserve">บ.แอล บี ซายน์, 8 รายการ </t>
  </si>
  <si>
    <t>บ.แปซิฟิค ไซเอนซ์, 2 รายการ</t>
  </si>
  <si>
    <t>คุณวิศาล, ล้าง เช็คฯ เติมน้ำยา เครื่องปรับอากาศ 29 เครื่อง</t>
  </si>
  <si>
    <t>คลาสสิคโฮม, ม่าน MT 405</t>
  </si>
  <si>
    <t>สรวีย์, เก้าอี้กลมหน้าไม้ ห้อง MT 403, 409, 411</t>
  </si>
  <si>
    <t>ไพบูลย์แก๊ส, แก๊งหุงต้ม ประจำ MT 306</t>
  </si>
  <si>
    <t>สรวีย์, ตู้กระจกบานเลื่อน  3 ตัว, ชั้นวาง 2 ตัว</t>
  </si>
  <si>
    <t>ไซแอนติฟิคฯ, 7 รายการ</t>
  </si>
  <si>
    <t>บจก. DKSH 3 รายการ</t>
  </si>
  <si>
    <t>เอสวีเมดิโก, 4 รายการ</t>
  </si>
  <si>
    <t>บอส, 1 รายการ</t>
  </si>
  <si>
    <t>เฮาส์เซน, 3 รายการ</t>
  </si>
  <si>
    <t>คุณกรรณิการ, จ้างเหมาบริการรถยนต์</t>
  </si>
  <si>
    <t>แบงเทรดดิ้ง, 3 รายการ</t>
  </si>
  <si>
    <t>เอ็นพีเคมิคอล, 5 รายการ</t>
  </si>
  <si>
    <t>แล็บลีดเดอร์, 1 รายการ</t>
  </si>
  <si>
    <t>แล็บลีดเดอร์, 4 รายการ</t>
  </si>
  <si>
    <t>นานาภัณฑ์, 2 รายการ</t>
  </si>
  <si>
    <t>สนล.</t>
  </si>
  <si>
    <t>แอลบีซายน์, 4 รายการ</t>
  </si>
  <si>
    <t>เอสวี, 1 รายการ</t>
  </si>
  <si>
    <t>บอส ออฟติคอล, 2 รายการ</t>
  </si>
  <si>
    <t>หาดใหญ่ไพบูลย์วงศ์ 1 รายการ</t>
  </si>
  <si>
    <t>บริษัท ธีระเทรดดิ้ง จำกัด ,1 รายการ</t>
  </si>
  <si>
    <t>แอลบีซายน์ 6 รายการ</t>
  </si>
  <si>
    <t>เอสวีเมดิโก 9 รายการ</t>
  </si>
  <si>
    <t>พีเอสเมดิเทค, 5 รายการ</t>
  </si>
  <si>
    <t>เคมีคลินิค</t>
  </si>
  <si>
    <t>แอลบีซายน์, 3 รายการ</t>
  </si>
  <si>
    <t>พีเอสเมดิเทค, 2 รายการ</t>
  </si>
  <si>
    <t>เอส.วี.เมดิโก, 15 รายการ</t>
  </si>
  <si>
    <t>งานซ่อมแซมอาคารสถานที่</t>
  </si>
  <si>
    <t>แบงเทรดดิ้ง 1992, 2 รายการ</t>
  </si>
  <si>
    <t>รายวิชาฝึกงานจุลชีวิทยา</t>
  </si>
  <si>
    <t>เมด-วัน, 5 รายการ</t>
  </si>
  <si>
    <t>โลหิตวิทยา</t>
  </si>
  <si>
    <t>เอส.วี.เมดิโก,17 รายการ</t>
  </si>
  <si>
    <t>ส่วนกลาง MT 403</t>
  </si>
  <si>
    <t>บอส ออฟติคอล, 15 รายการ</t>
  </si>
  <si>
    <t>ห้าง/ร้าน, 3 รายการ</t>
  </si>
  <si>
    <t>หลายประเภท</t>
  </si>
  <si>
    <t>บจก.ดี เค เอสเอช, 1 รายการ</t>
  </si>
  <si>
    <t>เวชศาสตร์บริการโลหิต</t>
  </si>
  <si>
    <t>บอส ออฟติคอล, 27 รายการ</t>
  </si>
  <si>
    <t>กชมน/สมใจ</t>
  </si>
  <si>
    <t>เบิกจ่ายรายเดือน ๆละ 7,590.- บ.</t>
  </si>
  <si>
    <t xml:space="preserve"> -</t>
  </si>
  <si>
    <t>แอลบีซาย,8 รายการ</t>
  </si>
  <si>
    <t>สั่งซื้อแล้ว/ยังไม่เบิกจ่าย</t>
  </si>
  <si>
    <t>เบิกจ่ายแล้ว</t>
  </si>
  <si>
    <t>สั่งซื้อ/เบิกจ่าย</t>
  </si>
  <si>
    <t>สั่งซื้อ/จ้างแล้ว</t>
  </si>
  <si>
    <t>รถยนต์โดยสาร</t>
  </si>
  <si>
    <t xml:space="preserve">อื่น ๆ </t>
  </si>
  <si>
    <t>วัสดุ จำนวน 3 รายการ</t>
  </si>
  <si>
    <t>แบคทีเรียนทางการแพทย์</t>
  </si>
  <si>
    <t>นานาภัณฑ์</t>
  </si>
  <si>
    <t>ล้อรถ 4 ล้อ</t>
  </si>
  <si>
    <t xml:space="preserve"> - </t>
  </si>
  <si>
    <t>แก๊ส 1 ถัง</t>
  </si>
  <si>
    <t>ห้องปฎิบัติการ</t>
  </si>
  <si>
    <t>สั่งซื้อแล้วแต่ยังไม่เบิกจ่าย</t>
  </si>
  <si>
    <t>รอรับของ</t>
  </si>
  <si>
    <r>
      <t>บันทึกการขออนุมัติจัดซื้อ/จัดจ้าง ด้วยเงิน</t>
    </r>
    <r>
      <rPr>
        <b/>
        <u/>
        <sz val="16"/>
        <rFont val="TH SarabunPSK"/>
        <family val="2"/>
      </rPr>
      <t xml:space="preserve">งบประมาณ  </t>
    </r>
    <r>
      <rPr>
        <b/>
        <sz val="16"/>
        <rFont val="TH SarabunPSK"/>
        <family val="2"/>
      </rPr>
      <t xml:space="preserve"> ประจำปีงบประมาณ  2558</t>
    </r>
  </si>
  <si>
    <t>ซ่อมเครื่องปรับอากาศ</t>
  </si>
  <si>
    <t>เลขที่ มอ</t>
  </si>
  <si>
    <t>ลว.</t>
  </si>
  <si>
    <t xml:space="preserve">สรุปรายงานการสั่งซื้อ/จ้าง  ปีงบประมาณ 2558 (งบดำเนินงาน) </t>
  </si>
  <si>
    <t>เลขที่ มอ.</t>
  </si>
  <si>
    <t xml:space="preserve"> น้ำยาดันฝุ่น</t>
  </si>
  <si>
    <t>งานทำความสะอาด</t>
  </si>
  <si>
    <t>บอส ออฟติคอล, 22 รายการ</t>
  </si>
  <si>
    <t>รายวิชาฝึกงานจุล</t>
  </si>
  <si>
    <t>บอส ออฟติคอล, 6 รายการ</t>
  </si>
  <si>
    <t>บจก.เอส วี เมดิโก,13 รายการ</t>
  </si>
  <si>
    <t>เอส.วี.เมดิโก,12 รายการ</t>
  </si>
  <si>
    <t>26</t>
  </si>
  <si>
    <t>27</t>
  </si>
  <si>
    <t>28</t>
  </si>
  <si>
    <t>ภูมิคุ้มกันวิทยาคลินิก</t>
  </si>
  <si>
    <t>29</t>
  </si>
  <si>
    <t>30</t>
  </si>
  <si>
    <t>31</t>
  </si>
  <si>
    <t>บอส ออฟติคอล, 1 รายการ</t>
  </si>
  <si>
    <t>32</t>
  </si>
  <si>
    <t>เบคไทย, 1 รายการ</t>
  </si>
  <si>
    <t>ไซแอนติฟิค, 2 รายการ</t>
  </si>
  <si>
    <t>กิบไทย, 1 รายการ</t>
  </si>
  <si>
    <t>34</t>
  </si>
  <si>
    <t>35</t>
  </si>
  <si>
    <t>กิบไทย,2 รายการ</t>
  </si>
  <si>
    <t>ลงวันที่</t>
  </si>
  <si>
    <t>หนังสือขออนุมัติ</t>
  </si>
  <si>
    <t>บอส,3 รายการ</t>
  </si>
  <si>
    <t>เอสวีเมดิโก, 2 รายการ</t>
  </si>
  <si>
    <t>พีเอสเมดิเทค, 4 รายการ</t>
  </si>
  <si>
    <t>รวมยอดสั่งซื้อ</t>
  </si>
  <si>
    <t>1</t>
  </si>
  <si>
    <t>งบฝึกงาน</t>
  </si>
  <si>
    <t>งบศูนย์กลางการบริการสุขภาพภูมิภาคอาเซียน</t>
  </si>
  <si>
    <t xml:space="preserve">หมายเหตุ : ค่าใช้สอย ประกอบด้วย ค่าจ้างบุคคลภายนอก ค่าซ่อมครุภัณฑ์ ค่าตรวจเช็ครถ ค่าเช่าเครื่องถ่าย </t>
  </si>
  <si>
    <t>ร้อยละ 
(ของงบประมาณทั้งปี)</t>
  </si>
  <si>
    <t>หมายเหตุ : การเบิกจ่ายตามรายงานฉบับนี้ เป็นรายการที่พัสดุ ดำเนินการจัดซื้อตามระเบียบฯ ว่าด้วยการพัสดุ เท่านั้น</t>
  </si>
  <si>
    <t>1.2 
ค่าถ่ายเอกสารส่วนเกิน</t>
  </si>
  <si>
    <t>1.2
ค่าวัสดุเชื้อเพลิง</t>
  </si>
  <si>
    <t>ค่าน้ำมันรถมอเตอร์ไซต์</t>
  </si>
  <si>
    <t>ค่าเช่า</t>
  </si>
  <si>
    <t>เครื่องถ่ายเอกสารทั้งปี 54,000</t>
  </si>
  <si>
    <t>ค่าวัสดุ-ค่าถ่ายเอกสาร</t>
  </si>
  <si>
    <t>ค่าถ่ายเอกสารส่วนเกิน</t>
  </si>
  <si>
    <t>จ้างเหมาบริการทำความสะอาด 11 เดือน 83,490</t>
  </si>
  <si>
    <t>ค่าเช่าเครื่องถ่ายเอกสาร</t>
  </si>
  <si>
    <t>ค่าวัสดุ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</si>
  <si>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</si>
  <si>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</si>
  <si>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</si>
  <si>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</si>
  <si>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</si>
  <si>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</si>
  <si>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</si>
  <si>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</si>
  <si>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</si>
  <si>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</si>
  <si>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</si>
  <si>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</si>
  <si>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</si>
  <si>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</si>
  <si>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</si>
  <si>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</si>
  <si>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</si>
  <si>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</si>
  <si>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</si>
  <si>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</si>
  <si>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</si>
  <si>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</si>
  <si>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</si>
  <si>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</si>
  <si>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</si>
  <si>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</si>
  <si>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</si>
  <si>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</si>
  <si>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</si>
  <si>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</si>
  <si>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วัสดุ</t>
  </si>
  <si>
    <t xml:space="preserve"> - ค่าถ่ายเอกสารส่วนเกิน</t>
  </si>
  <si>
    <t xml:space="preserve"> - วัสดุเชื้อเพลิง</t>
  </si>
  <si>
    <t>เป้าหมาย 34%</t>
  </si>
  <si>
    <t>เป้าหมาย 31%</t>
  </si>
  <si>
    <t xml:space="preserve"> เป้าหมาย 29%</t>
  </si>
  <si>
    <t xml:space="preserve"> เป้าหมาย 6%</t>
  </si>
  <si>
    <t xml:space="preserve">ไตรมาสที่ 1 </t>
  </si>
  <si>
    <t xml:space="preserve">ไตรมาสที่ 2 </t>
  </si>
  <si>
    <t xml:space="preserve">ไตรมาสที่ 3 </t>
  </si>
  <si>
    <t xml:space="preserve">ไตรมาสที่ 4  </t>
  </si>
  <si>
    <t>ไตรมาสที่ 1</t>
  </si>
  <si>
    <t>ไตรมาสที่ 2</t>
  </si>
  <si>
    <t>ไตรมาสที่ 3</t>
  </si>
  <si>
    <t xml:space="preserve">ไตรมาสที่ 4 </t>
  </si>
  <si>
    <t>เป้าหมาย 34.8%</t>
  </si>
  <si>
    <t>เป้าหมาย 43.3%</t>
  </si>
  <si>
    <t>เป้าหมาย 16.2%</t>
  </si>
  <si>
    <t>เป้าหมาย 5.7%</t>
  </si>
  <si>
    <t>เฮาซ์เซ่น,2 รายการ (รายวิชาฝึกงาน)</t>
  </si>
  <si>
    <t>พี เอส เมดิเทค,1 รายการ</t>
  </si>
  <si>
    <t>66</t>
  </si>
  <si>
    <t>งบประมาณที่ได้รับจัดสรรทั้งปี</t>
  </si>
  <si>
    <t>เบคไทย,  3 รายการ</t>
  </si>
  <si>
    <t>จุลทรรศน์ศาสตร์คลินิค</t>
  </si>
  <si>
    <t>IP Phone 10 เครื่อง</t>
  </si>
  <si>
    <t>น้ำมัน เดือนธันวาคม 2557</t>
  </si>
  <si>
    <t>67</t>
  </si>
  <si>
    <t>68</t>
  </si>
  <si>
    <t>จ้างทำเหมาบริการ</t>
  </si>
  <si>
    <t>จ้างทำความสะอาดปจด. ธ.ค.57</t>
  </si>
  <si>
    <t>ผ้าม่าน ห้อง MT 407</t>
  </si>
  <si>
    <t>ตรีนุช/สมใจ</t>
  </si>
  <si>
    <t>ซ่อมเครื่องปรับอากาศ MT 407</t>
  </si>
  <si>
    <t>จ้างซ่อมฯ</t>
  </si>
  <si>
    <t>จ้างทำ</t>
  </si>
  <si>
    <t>กุญแจห้อง MT 407 2 ดอก 409 5 ดอก, 411 5 ดอก</t>
  </si>
  <si>
    <t>ส่วนเกินค่าเช่า</t>
  </si>
  <si>
    <t xml:space="preserve">ค่าวัสดุ (ส่วนเกินค่าเช่า) </t>
  </si>
  <si>
    <t>69</t>
  </si>
  <si>
    <t>70</t>
  </si>
  <si>
    <t>71</t>
  </si>
  <si>
    <t>72</t>
  </si>
  <si>
    <t>73</t>
  </si>
  <si>
    <t>74</t>
  </si>
  <si>
    <t>คลินิคอลไดแอกโนสติคส์, 1 รายการ</t>
  </si>
  <si>
    <t>33</t>
  </si>
  <si>
    <t>75</t>
  </si>
  <si>
    <t>สีอินเดียอิ้ง สีดำ</t>
  </si>
  <si>
    <t>รายวิชาไวรัสวิทยา</t>
  </si>
  <si>
    <t xml:space="preserve">วัสดุ 2 รายการ,สรวีย์ </t>
  </si>
  <si>
    <t>อ.ใหม่ 2 ท่าน</t>
  </si>
  <si>
    <t xml:space="preserve">วัสดุ 5 รายการ,สรวีย์ </t>
  </si>
  <si>
    <t>จ้างเหมาบริการ ตรวจวินิจฉัย</t>
  </si>
  <si>
    <t>ติดพัดลม, ฝ้า, กระจก</t>
  </si>
  <si>
    <t>จ้างถ่ายเอกสารเข้าเล่ม</t>
  </si>
  <si>
    <t>ปรสิตวิทยาและกีฏวิทยาคลินิค</t>
  </si>
  <si>
    <t>วัสดุวิทยาศาสตร์</t>
  </si>
  <si>
    <t>เอ็นพี เคมีคอล, 2 รายการ</t>
  </si>
  <si>
    <t>76</t>
  </si>
  <si>
    <t>77</t>
  </si>
  <si>
    <t>78</t>
  </si>
  <si>
    <t>79</t>
  </si>
  <si>
    <t>80</t>
  </si>
  <si>
    <t>เอ็มพี เทดกรุ๊ป 2 รายการ</t>
  </si>
  <si>
    <t>แอลเอฟ เอเชีย 1 รายการ</t>
  </si>
  <si>
    <t>เฟิร์มเมอร์ 1 รายการ</t>
  </si>
  <si>
    <t>81</t>
  </si>
  <si>
    <t>82</t>
  </si>
  <si>
    <t>83</t>
  </si>
  <si>
    <t>ณ 21 ม.ค.58</t>
  </si>
  <si>
    <t xml:space="preserve"> update   ณ วันที่  21 มกราคม 2558</t>
  </si>
  <si>
    <t xml:space="preserve"> -   </t>
  </si>
  <si>
    <r>
      <t xml:space="preserve">3.  เงินงบประมาณ </t>
    </r>
    <r>
      <rPr>
        <b/>
        <u/>
        <sz val="24"/>
        <rFont val="TH SarabunPSK"/>
        <family val="2"/>
      </rPr>
      <t xml:space="preserve"> excellent</t>
    </r>
  </si>
  <si>
    <r>
      <t xml:space="preserve">2.  เงินงบประมาณ </t>
    </r>
    <r>
      <rPr>
        <b/>
        <u/>
        <sz val="24"/>
        <rFont val="TH SarabunPSK"/>
        <family val="2"/>
      </rPr>
      <t xml:space="preserve"> ฝึกงาน</t>
    </r>
  </si>
  <si>
    <r>
      <t xml:space="preserve">1.  เงินงบประมาณ  </t>
    </r>
    <r>
      <rPr>
        <b/>
        <u/>
        <sz val="26"/>
        <rFont val="TH SarabunPSK"/>
        <family val="2"/>
      </rPr>
      <t>ปกติ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</si>
</sst>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107041E]d\ mmm\ yy;@"/>
    <numFmt numFmtId="188" formatCode="#,##0.00;[Red]\(#,##0.00\)"/>
    <numFmt numFmtId="189" formatCode="[$-101041E]d\ mmm\ yy;@"/>
    <numFmt numFmtId="190" formatCode="0.0%"/>
  </numFmts>
  <fonts count="51">
    <font>
      <sz val="10"/>
      <name val="Arial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b/>
      <sz val="11"/>
      <color indexed="52"/>
      <name val="Calibri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sz val="10"/>
      <name val="Arial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u val="double"/>
      <sz val="16"/>
      <name val="TH SarabunPSK"/>
      <family val="2"/>
    </font>
    <font>
      <sz val="14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6"/>
      <name val="TH SarabunPSK"/>
      <family val="2"/>
    </font>
    <font>
      <b/>
      <u val="double"/>
      <sz val="16"/>
      <name val="TH SarabunPSK"/>
      <family val="2"/>
    </font>
    <font>
      <u/>
      <sz val="2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20"/>
      <name val="TH SarabunPSK"/>
      <family val="2"/>
    </font>
    <font>
      <b/>
      <sz val="20"/>
      <name val="TH SarabunPSK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b/>
      <u/>
      <sz val="9"/>
      <color indexed="81"/>
      <name val="Tahoma"/>
      <family val="2"/>
    </font>
    <font>
      <b/>
      <sz val="14"/>
      <color rgb="FFFF0000"/>
      <name val="TH SarabunPSK"/>
      <family val="2"/>
    </font>
    <font>
      <b/>
      <u val="double"/>
      <sz val="16"/>
      <color rgb="FFFF0000"/>
      <name val="TH SarabunPSK"/>
      <family val="2"/>
    </font>
    <font>
      <sz val="24"/>
      <name val="TH SarabunPSK"/>
      <family val="2"/>
    </font>
    <font>
      <b/>
      <u/>
      <sz val="24"/>
      <name val="TH SarabunPSK"/>
      <family val="2"/>
    </font>
    <font>
      <sz val="26"/>
      <name val="TH SarabunPSK"/>
      <family val="2"/>
    </font>
    <font>
      <b/>
      <u/>
      <sz val="26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2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13" applyNumberFormat="0" applyAlignment="0" applyProtection="0"/>
    <xf numFmtId="0" fontId="9" fillId="0" borderId="14" applyNumberFormat="0" applyFill="0" applyAlignment="0" applyProtection="0"/>
    <xf numFmtId="0" fontId="10" fillId="4" borderId="0" applyNumberFormat="0" applyBorder="0" applyAlignment="0" applyProtection="0"/>
    <xf numFmtId="0" fontId="11" fillId="7" borderId="12" applyNumberFormat="0" applyAlignment="0" applyProtection="0"/>
    <xf numFmtId="0" fontId="12" fillId="18" borderId="0" applyNumberFormat="0" applyBorder="0" applyAlignment="0" applyProtection="0"/>
    <xf numFmtId="0" fontId="13" fillId="0" borderId="15" applyNumberFormat="0" applyFill="0" applyAlignment="0" applyProtection="0"/>
    <xf numFmtId="0" fontId="14" fillId="3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5" fillId="16" borderId="16" applyNumberFormat="0" applyAlignment="0" applyProtection="0"/>
    <xf numFmtId="0" fontId="16" fillId="2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9" fontId="39" fillId="0" borderId="0" applyFont="0" applyFill="0" applyBorder="0" applyAlignment="0" applyProtection="0"/>
  </cellStyleXfs>
  <cellXfs count="411">
    <xf numFmtId="0" fontId="0" fillId="0" borderId="0" xfId="0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187" fontId="21" fillId="0" borderId="5" xfId="0" applyNumberFormat="1" applyFont="1" applyFill="1" applyBorder="1" applyAlignment="1">
      <alignment horizontal="center"/>
    </xf>
    <xf numFmtId="0" fontId="21" fillId="0" borderId="5" xfId="0" applyFont="1" applyFill="1" applyBorder="1"/>
    <xf numFmtId="188" fontId="21" fillId="0" borderId="5" xfId="1" applyNumberFormat="1" applyFont="1" applyFill="1" applyBorder="1" applyAlignment="1">
      <alignment vertical="justify" wrapText="1"/>
    </xf>
    <xf numFmtId="187" fontId="21" fillId="0" borderId="6" xfId="0" applyNumberFormat="1" applyFont="1" applyFill="1" applyBorder="1" applyAlignment="1">
      <alignment horizontal="center"/>
    </xf>
    <xf numFmtId="0" fontId="21" fillId="0" borderId="6" xfId="0" applyFont="1" applyFill="1" applyBorder="1"/>
    <xf numFmtId="188" fontId="21" fillId="0" borderId="6" xfId="1" applyNumberFormat="1" applyFont="1" applyFill="1" applyBorder="1" applyAlignment="1">
      <alignment vertical="justify" wrapText="1"/>
    </xf>
    <xf numFmtId="0" fontId="22" fillId="0" borderId="8" xfId="0" applyFont="1" applyFill="1" applyBorder="1" applyAlignment="1">
      <alignment horizontal="center"/>
    </xf>
    <xf numFmtId="188" fontId="21" fillId="0" borderId="8" xfId="1" applyNumberFormat="1" applyFont="1" applyFill="1" applyBorder="1" applyAlignment="1">
      <alignment vertical="justify" wrapText="1"/>
    </xf>
    <xf numFmtId="0" fontId="21" fillId="0" borderId="9" xfId="0" applyFont="1" applyFill="1" applyBorder="1"/>
    <xf numFmtId="187" fontId="21" fillId="0" borderId="0" xfId="0" applyNumberFormat="1" applyFont="1" applyFill="1"/>
    <xf numFmtId="43" fontId="21" fillId="0" borderId="0" xfId="1" applyFont="1" applyFill="1"/>
    <xf numFmtId="187" fontId="21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/>
    </xf>
    <xf numFmtId="0" fontId="21" fillId="0" borderId="10" xfId="0" applyFont="1" applyFill="1" applyBorder="1" applyAlignment="1"/>
    <xf numFmtId="0" fontId="21" fillId="0" borderId="21" xfId="0" applyFont="1" applyFill="1" applyBorder="1" applyAlignment="1">
      <alignment horizontal="left"/>
    </xf>
    <xf numFmtId="0" fontId="25" fillId="0" borderId="0" xfId="0" applyFont="1" applyFill="1"/>
    <xf numFmtId="0" fontId="25" fillId="0" borderId="0" xfId="0" applyFont="1"/>
    <xf numFmtId="188" fontId="21" fillId="0" borderId="10" xfId="1" applyNumberFormat="1" applyFont="1" applyFill="1" applyBorder="1" applyAlignment="1">
      <alignment vertical="justify" wrapText="1"/>
    </xf>
    <xf numFmtId="0" fontId="24" fillId="0" borderId="0" xfId="0" applyFont="1"/>
    <xf numFmtId="43" fontId="25" fillId="0" borderId="0" xfId="1" applyFont="1"/>
    <xf numFmtId="49" fontId="21" fillId="0" borderId="0" xfId="0" applyNumberFormat="1" applyFont="1" applyFill="1"/>
    <xf numFmtId="49" fontId="22" fillId="0" borderId="0" xfId="0" applyNumberFormat="1" applyFont="1" applyFill="1"/>
    <xf numFmtId="49" fontId="21" fillId="0" borderId="0" xfId="0" applyNumberFormat="1" applyFont="1" applyFill="1" applyAlignment="1">
      <alignment horizontal="left" indent="2"/>
    </xf>
    <xf numFmtId="0" fontId="24" fillId="0" borderId="0" xfId="0" applyFont="1" applyAlignment="1">
      <alignment vertical="top" wrapText="1"/>
    </xf>
    <xf numFmtId="188" fontId="21" fillId="25" borderId="10" xfId="1" applyNumberFormat="1" applyFont="1" applyFill="1" applyBorder="1" applyAlignment="1">
      <alignment vertical="justify" wrapText="1"/>
    </xf>
    <xf numFmtId="188" fontId="21" fillId="25" borderId="5" xfId="1" applyNumberFormat="1" applyFont="1" applyFill="1" applyBorder="1" applyAlignment="1">
      <alignment vertical="justify" wrapText="1"/>
    </xf>
    <xf numFmtId="188" fontId="21" fillId="25" borderId="6" xfId="1" applyNumberFormat="1" applyFont="1" applyFill="1" applyBorder="1" applyAlignment="1">
      <alignment vertical="justify" wrapText="1"/>
    </xf>
    <xf numFmtId="43" fontId="21" fillId="0" borderId="34" xfId="1" applyFont="1" applyFill="1" applyBorder="1"/>
    <xf numFmtId="43" fontId="21" fillId="0" borderId="0" xfId="1" applyFont="1" applyFill="1" applyBorder="1"/>
    <xf numFmtId="188" fontId="21" fillId="0" borderId="34" xfId="1" applyNumberFormat="1" applyFont="1" applyFill="1" applyBorder="1" applyAlignment="1">
      <alignment vertical="justify" wrapText="1"/>
    </xf>
    <xf numFmtId="188" fontId="21" fillId="0" borderId="0" xfId="1" applyNumberFormat="1" applyFont="1" applyFill="1" applyBorder="1" applyAlignment="1">
      <alignment vertical="justify" wrapText="1"/>
    </xf>
    <xf numFmtId="0" fontId="33" fillId="0" borderId="0" xfId="0" applyFont="1"/>
    <xf numFmtId="0" fontId="24" fillId="0" borderId="0" xfId="0" applyFont="1" applyFill="1"/>
    <xf numFmtId="0" fontId="25" fillId="0" borderId="38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4" fillId="0" borderId="38" xfId="0" applyFont="1" applyBorder="1" applyAlignment="1">
      <alignment vertical="top" wrapText="1"/>
    </xf>
    <xf numFmtId="0" fontId="25" fillId="28" borderId="0" xfId="0" applyFont="1" applyFill="1" applyBorder="1"/>
    <xf numFmtId="43" fontId="25" fillId="28" borderId="0" xfId="1" applyFont="1" applyFill="1" applyBorder="1"/>
    <xf numFmtId="0" fontId="25" fillId="30" borderId="38" xfId="0" applyFont="1" applyFill="1" applyBorder="1"/>
    <xf numFmtId="43" fontId="24" fillId="30" borderId="0" xfId="1" applyFont="1" applyFill="1" applyBorder="1"/>
    <xf numFmtId="0" fontId="25" fillId="30" borderId="38" xfId="0" applyFont="1" applyFill="1" applyBorder="1" applyAlignment="1">
      <alignment horizontal="left" wrapText="1" indent="4"/>
    </xf>
    <xf numFmtId="0" fontId="25" fillId="30" borderId="38" xfId="0" applyFont="1" applyFill="1" applyBorder="1" applyAlignment="1">
      <alignment horizontal="left" indent="4"/>
    </xf>
    <xf numFmtId="0" fontId="24" fillId="28" borderId="38" xfId="0" applyFont="1" applyFill="1" applyBorder="1" applyAlignment="1">
      <alignment horizontal="right"/>
    </xf>
    <xf numFmtId="43" fontId="32" fillId="28" borderId="0" xfId="1" applyFont="1" applyFill="1" applyBorder="1"/>
    <xf numFmtId="0" fontId="25" fillId="27" borderId="0" xfId="0" applyFont="1" applyFill="1" applyBorder="1"/>
    <xf numFmtId="43" fontId="25" fillId="27" borderId="0" xfId="1" applyFont="1" applyFill="1" applyBorder="1"/>
    <xf numFmtId="0" fontId="25" fillId="26" borderId="38" xfId="0" applyFont="1" applyFill="1" applyBorder="1"/>
    <xf numFmtId="43" fontId="25" fillId="26" borderId="0" xfId="1" applyFont="1" applyFill="1" applyBorder="1"/>
    <xf numFmtId="0" fontId="25" fillId="26" borderId="38" xfId="0" applyFont="1" applyFill="1" applyBorder="1" applyAlignment="1">
      <alignment horizontal="left" wrapText="1" indent="4"/>
    </xf>
    <xf numFmtId="43" fontId="24" fillId="26" borderId="0" xfId="1" applyFont="1" applyFill="1" applyBorder="1"/>
    <xf numFmtId="0" fontId="25" fillId="26" borderId="38" xfId="0" applyFont="1" applyFill="1" applyBorder="1" applyAlignment="1">
      <alignment horizontal="left" indent="4"/>
    </xf>
    <xf numFmtId="43" fontId="24" fillId="26" borderId="0" xfId="1" applyFont="1" applyFill="1" applyBorder="1" applyAlignment="1">
      <alignment horizontal="left" indent="4"/>
    </xf>
    <xf numFmtId="0" fontId="24" fillId="27" borderId="38" xfId="0" applyFont="1" applyFill="1" applyBorder="1" applyAlignment="1">
      <alignment horizontal="right"/>
    </xf>
    <xf numFmtId="43" fontId="24" fillId="27" borderId="0" xfId="1" applyFont="1" applyFill="1" applyBorder="1" applyAlignment="1">
      <alignment horizontal="right"/>
    </xf>
    <xf numFmtId="43" fontId="32" fillId="27" borderId="0" xfId="1" applyFont="1" applyFill="1" applyBorder="1"/>
    <xf numFmtId="0" fontId="25" fillId="0" borderId="38" xfId="0" applyFont="1" applyBorder="1" applyAlignment="1">
      <alignment horizontal="right"/>
    </xf>
    <xf numFmtId="43" fontId="25" fillId="0" borderId="0" xfId="1" applyFont="1" applyBorder="1" applyAlignment="1">
      <alignment horizontal="right"/>
    </xf>
    <xf numFmtId="43" fontId="27" fillId="0" borderId="0" xfId="1" applyFont="1" applyBorder="1"/>
    <xf numFmtId="43" fontId="25" fillId="29" borderId="0" xfId="1" applyFont="1" applyFill="1" applyBorder="1"/>
    <xf numFmtId="0" fontId="25" fillId="32" borderId="38" xfId="0" applyFont="1" applyFill="1" applyBorder="1"/>
    <xf numFmtId="43" fontId="25" fillId="32" borderId="0" xfId="1" applyFont="1" applyFill="1" applyBorder="1"/>
    <xf numFmtId="0" fontId="25" fillId="32" borderId="38" xfId="0" applyFont="1" applyFill="1" applyBorder="1" applyAlignment="1">
      <alignment horizontal="left" wrapText="1" indent="4"/>
    </xf>
    <xf numFmtId="43" fontId="24" fillId="32" borderId="0" xfId="1" applyFont="1" applyFill="1" applyBorder="1" applyAlignment="1">
      <alignment horizontal="left" wrapText="1" indent="4"/>
    </xf>
    <xf numFmtId="43" fontId="24" fillId="32" borderId="0" xfId="1" applyFont="1" applyFill="1" applyBorder="1"/>
    <xf numFmtId="0" fontId="25" fillId="32" borderId="38" xfId="0" applyFont="1" applyFill="1" applyBorder="1" applyAlignment="1">
      <alignment horizontal="left" indent="4"/>
    </xf>
    <xf numFmtId="43" fontId="24" fillId="32" borderId="0" xfId="1" applyFont="1" applyFill="1" applyBorder="1" applyAlignment="1">
      <alignment horizontal="left" indent="4"/>
    </xf>
    <xf numFmtId="0" fontId="24" fillId="29" borderId="38" xfId="0" applyFont="1" applyFill="1" applyBorder="1" applyAlignment="1">
      <alignment horizontal="right"/>
    </xf>
    <xf numFmtId="43" fontId="24" fillId="29" borderId="0" xfId="1" applyFont="1" applyFill="1" applyBorder="1" applyAlignment="1">
      <alignment horizontal="right"/>
    </xf>
    <xf numFmtId="43" fontId="32" fillId="29" borderId="0" xfId="1" applyFont="1" applyFill="1" applyBorder="1"/>
    <xf numFmtId="43" fontId="25" fillId="0" borderId="0" xfId="1" applyFont="1" applyBorder="1"/>
    <xf numFmtId="0" fontId="33" fillId="0" borderId="0" xfId="0" applyFont="1" applyFill="1"/>
    <xf numFmtId="0" fontId="24" fillId="0" borderId="0" xfId="0" applyFont="1" applyFill="1" applyAlignment="1">
      <alignment vertical="top" wrapText="1"/>
    </xf>
    <xf numFmtId="0" fontId="24" fillId="31" borderId="0" xfId="0" applyFont="1" applyFill="1" applyBorder="1" applyAlignment="1">
      <alignment horizontal="center"/>
    </xf>
    <xf numFmtId="0" fontId="33" fillId="31" borderId="0" xfId="0" applyFont="1" applyFill="1" applyBorder="1" applyAlignment="1">
      <alignment horizontal="center"/>
    </xf>
    <xf numFmtId="0" fontId="25" fillId="31" borderId="0" xfId="0" applyFont="1" applyFill="1" applyBorder="1" applyAlignment="1">
      <alignment horizontal="center"/>
    </xf>
    <xf numFmtId="43" fontId="24" fillId="31" borderId="0" xfId="1" applyFont="1" applyFill="1" applyBorder="1" applyAlignment="1">
      <alignment horizontal="center" vertical="top" wrapText="1"/>
    </xf>
    <xf numFmtId="43" fontId="25" fillId="31" borderId="0" xfId="1" applyFont="1" applyFill="1" applyBorder="1"/>
    <xf numFmtId="43" fontId="24" fillId="31" borderId="0" xfId="1" applyFont="1" applyFill="1" applyBorder="1"/>
    <xf numFmtId="0" fontId="25" fillId="0" borderId="0" xfId="0" applyFont="1" applyFill="1" applyBorder="1"/>
    <xf numFmtId="43" fontId="25" fillId="0" borderId="5" xfId="1" applyFont="1" applyFill="1" applyBorder="1"/>
    <xf numFmtId="43" fontId="25" fillId="0" borderId="33" xfId="1" applyFont="1" applyFill="1" applyBorder="1"/>
    <xf numFmtId="43" fontId="25" fillId="32" borderId="32" xfId="1" applyFont="1" applyFill="1" applyBorder="1"/>
    <xf numFmtId="43" fontId="25" fillId="32" borderId="5" xfId="1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188" fontId="21" fillId="0" borderId="27" xfId="1" applyNumberFormat="1" applyFont="1" applyFill="1" applyBorder="1" applyAlignment="1">
      <alignment vertical="top" wrapText="1"/>
    </xf>
    <xf numFmtId="188" fontId="21" fillId="24" borderId="6" xfId="1" applyNumberFormat="1" applyFont="1" applyFill="1" applyBorder="1" applyAlignment="1">
      <alignment vertical="top" wrapText="1"/>
    </xf>
    <xf numFmtId="188" fontId="21" fillId="0" borderId="29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 wrapText="1"/>
    </xf>
    <xf numFmtId="49" fontId="21" fillId="0" borderId="24" xfId="0" applyNumberFormat="1" applyFont="1" applyFill="1" applyBorder="1" applyAlignment="1">
      <alignment horizontal="center" vertical="top"/>
    </xf>
    <xf numFmtId="49" fontId="21" fillId="0" borderId="5" xfId="0" applyNumberFormat="1" applyFont="1" applyFill="1" applyBorder="1" applyAlignment="1">
      <alignment horizontal="center" vertical="top"/>
    </xf>
    <xf numFmtId="188" fontId="21" fillId="0" borderId="26" xfId="1" applyNumberFormat="1" applyFont="1" applyFill="1" applyBorder="1" applyAlignment="1">
      <alignment vertical="top" wrapText="1"/>
    </xf>
    <xf numFmtId="188" fontId="21" fillId="24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1" fillId="0" borderId="10" xfId="0" applyNumberFormat="1" applyFont="1" applyFill="1" applyBorder="1" applyAlignment="1">
      <alignment horizontal="center"/>
    </xf>
    <xf numFmtId="49" fontId="21" fillId="0" borderId="24" xfId="0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center" vertical="top" wrapText="1"/>
    </xf>
    <xf numFmtId="43" fontId="21" fillId="24" borderId="24" xfId="1" applyFont="1" applyFill="1" applyBorder="1" applyAlignment="1">
      <alignment vertical="top" wrapText="1"/>
    </xf>
    <xf numFmtId="43" fontId="21" fillId="0" borderId="24" xfId="1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vertical="top" wrapText="1"/>
    </xf>
    <xf numFmtId="43" fontId="21" fillId="0" borderId="5" xfId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21" fillId="0" borderId="5" xfId="0" applyNumberFormat="1" applyFont="1" applyFill="1" applyBorder="1" applyAlignment="1">
      <alignment horizontal="center"/>
    </xf>
    <xf numFmtId="0" fontId="21" fillId="0" borderId="6" xfId="0" applyNumberFormat="1" applyFont="1" applyFill="1" applyBorder="1" applyAlignment="1">
      <alignment horizontal="center"/>
    </xf>
    <xf numFmtId="0" fontId="21" fillId="0" borderId="7" xfId="0" applyNumberFormat="1" applyFont="1" applyFill="1" applyBorder="1"/>
    <xf numFmtId="0" fontId="21" fillId="0" borderId="0" xfId="0" applyNumberFormat="1" applyFont="1" applyFill="1"/>
    <xf numFmtId="188" fontId="21" fillId="0" borderId="10" xfId="1" applyNumberFormat="1" applyFont="1" applyFill="1" applyBorder="1" applyAlignment="1">
      <alignment vertical="top" wrapText="1"/>
    </xf>
    <xf numFmtId="188" fontId="21" fillId="25" borderId="10" xfId="1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top" wrapText="1"/>
    </xf>
    <xf numFmtId="188" fontId="21" fillId="25" borderId="5" xfId="1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top" wrapText="1"/>
    </xf>
    <xf numFmtId="0" fontId="36" fillId="24" borderId="2" xfId="0" applyFont="1" applyFill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21" fillId="0" borderId="8" xfId="0" applyFont="1" applyFill="1" applyBorder="1"/>
    <xf numFmtId="49" fontId="21" fillId="27" borderId="7" xfId="0" applyNumberFormat="1" applyFont="1" applyFill="1" applyBorder="1"/>
    <xf numFmtId="49" fontId="21" fillId="27" borderId="30" xfId="0" applyNumberFormat="1" applyFont="1" applyFill="1" applyBorder="1"/>
    <xf numFmtId="0" fontId="22" fillId="27" borderId="8" xfId="0" applyFont="1" applyFill="1" applyBorder="1" applyAlignment="1">
      <alignment horizontal="center"/>
    </xf>
    <xf numFmtId="188" fontId="21" fillId="27" borderId="22" xfId="1" applyNumberFormat="1" applyFont="1" applyFill="1" applyBorder="1" applyAlignment="1">
      <alignment vertical="justify" wrapText="1"/>
    </xf>
    <xf numFmtId="188" fontId="21" fillId="27" borderId="8" xfId="1" applyNumberFormat="1" applyFont="1" applyFill="1" applyBorder="1" applyAlignment="1">
      <alignment vertical="justify" wrapText="1"/>
    </xf>
    <xf numFmtId="188" fontId="21" fillId="27" borderId="22" xfId="1" applyNumberFormat="1" applyFont="1" applyFill="1" applyBorder="1" applyAlignment="1">
      <alignment horizontal="center" vertical="justify" wrapText="1"/>
    </xf>
    <xf numFmtId="0" fontId="21" fillId="27" borderId="8" xfId="0" applyFont="1" applyFill="1" applyBorder="1"/>
    <xf numFmtId="0" fontId="36" fillId="25" borderId="2" xfId="0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top" wrapText="1"/>
    </xf>
    <xf numFmtId="0" fontId="36" fillId="25" borderId="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/>
    </xf>
    <xf numFmtId="0" fontId="21" fillId="0" borderId="8" xfId="0" applyNumberFormat="1" applyFont="1" applyFill="1" applyBorder="1"/>
    <xf numFmtId="187" fontId="21" fillId="0" borderId="8" xfId="0" applyNumberFormat="1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49" fontId="21" fillId="33" borderId="6" xfId="0" applyNumberFormat="1" applyFont="1" applyFill="1" applyBorder="1" applyAlignment="1">
      <alignment horizontal="center" vertical="top" wrapText="1"/>
    </xf>
    <xf numFmtId="49" fontId="22" fillId="33" borderId="6" xfId="0" applyNumberFormat="1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vertical="top" wrapText="1"/>
    </xf>
    <xf numFmtId="188" fontId="21" fillId="33" borderId="27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vertical="top" wrapText="1"/>
    </xf>
    <xf numFmtId="188" fontId="21" fillId="33" borderId="29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49" xfId="0" applyFont="1" applyFill="1" applyBorder="1" applyAlignment="1">
      <alignment horizontal="center" vertical="top" wrapText="1"/>
    </xf>
    <xf numFmtId="0" fontId="21" fillId="0" borderId="49" xfId="0" applyFont="1" applyFill="1" applyBorder="1" applyAlignment="1">
      <alignment vertical="top" wrapText="1"/>
    </xf>
    <xf numFmtId="49" fontId="21" fillId="0" borderId="0" xfId="0" applyNumberFormat="1" applyFont="1" applyFill="1" applyAlignment="1">
      <alignment vertical="top"/>
    </xf>
    <xf numFmtId="187" fontId="37" fillId="0" borderId="0" xfId="0" applyNumberFormat="1" applyFont="1" applyFill="1" applyAlignment="1">
      <alignment vertical="top"/>
    </xf>
    <xf numFmtId="187" fontId="21" fillId="0" borderId="0" xfId="0" applyNumberFormat="1" applyFont="1" applyFill="1" applyAlignment="1">
      <alignment vertical="top"/>
    </xf>
    <xf numFmtId="188" fontId="21" fillId="0" borderId="0" xfId="1" applyNumberFormat="1" applyFont="1" applyFill="1" applyBorder="1" applyAlignment="1">
      <alignment vertical="top" wrapText="1"/>
    </xf>
    <xf numFmtId="43" fontId="21" fillId="0" borderId="0" xfId="1" applyFont="1" applyFill="1" applyAlignment="1">
      <alignment vertical="top"/>
    </xf>
    <xf numFmtId="0" fontId="21" fillId="0" borderId="0" xfId="0" applyFont="1" applyFill="1" applyAlignment="1">
      <alignment vertical="top"/>
    </xf>
    <xf numFmtId="188" fontId="22" fillId="0" borderId="0" xfId="1" applyNumberFormat="1" applyFont="1" applyFill="1" applyBorder="1" applyAlignment="1">
      <alignment vertical="justify" wrapText="1"/>
    </xf>
    <xf numFmtId="0" fontId="22" fillId="0" borderId="50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1" fillId="0" borderId="54" xfId="0" applyFont="1" applyFill="1" applyBorder="1" applyAlignment="1">
      <alignment horizontal="right" vertical="top" wrapText="1"/>
    </xf>
    <xf numFmtId="189" fontId="21" fillId="0" borderId="55" xfId="0" applyNumberFormat="1" applyFont="1" applyFill="1" applyBorder="1" applyAlignment="1">
      <alignment horizontal="right" vertical="top" wrapText="1"/>
    </xf>
    <xf numFmtId="0" fontId="21" fillId="0" borderId="56" xfId="0" applyFont="1" applyFill="1" applyBorder="1" applyAlignment="1">
      <alignment horizontal="right" vertical="top" wrapText="1"/>
    </xf>
    <xf numFmtId="189" fontId="21" fillId="0" borderId="57" xfId="0" applyNumberFormat="1" applyFont="1" applyFill="1" applyBorder="1" applyAlignment="1">
      <alignment horizontal="right" vertical="top" wrapText="1"/>
    </xf>
    <xf numFmtId="0" fontId="21" fillId="0" borderId="58" xfId="0" applyFont="1" applyFill="1" applyBorder="1" applyAlignment="1">
      <alignment horizontal="right" vertical="top" wrapText="1"/>
    </xf>
    <xf numFmtId="189" fontId="21" fillId="0" borderId="59" xfId="0" applyNumberFormat="1" applyFont="1" applyFill="1" applyBorder="1" applyAlignment="1">
      <alignment horizontal="right" vertical="top" wrapText="1"/>
    </xf>
    <xf numFmtId="0" fontId="21" fillId="33" borderId="58" xfId="0" applyFont="1" applyFill="1" applyBorder="1" applyAlignment="1">
      <alignment horizontal="right" vertical="top" wrapText="1"/>
    </xf>
    <xf numFmtId="189" fontId="21" fillId="33" borderId="59" xfId="0" applyNumberFormat="1" applyFont="1" applyFill="1" applyBorder="1" applyAlignment="1">
      <alignment horizontal="right" vertical="top" wrapText="1"/>
    </xf>
    <xf numFmtId="0" fontId="22" fillId="27" borderId="62" xfId="0" applyFont="1" applyFill="1" applyBorder="1" applyAlignment="1">
      <alignment horizontal="center"/>
    </xf>
    <xf numFmtId="0" fontId="22" fillId="27" borderId="63" xfId="0" applyFont="1" applyFill="1" applyBorder="1" applyAlignment="1">
      <alignment horizontal="center"/>
    </xf>
    <xf numFmtId="0" fontId="22" fillId="0" borderId="64" xfId="0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center" vertical="center"/>
    </xf>
    <xf numFmtId="0" fontId="21" fillId="0" borderId="60" xfId="0" applyFont="1" applyFill="1" applyBorder="1" applyAlignment="1">
      <alignment horizontal="center" vertical="top" wrapText="1"/>
    </xf>
    <xf numFmtId="0" fontId="21" fillId="0" borderId="56" xfId="0" applyFont="1" applyFill="1" applyBorder="1" applyAlignment="1">
      <alignment horizontal="center" vertical="top" wrapText="1"/>
    </xf>
    <xf numFmtId="0" fontId="21" fillId="0" borderId="58" xfId="0" applyFont="1" applyFill="1" applyBorder="1" applyAlignment="1">
      <alignment horizontal="center" vertical="top" wrapText="1"/>
    </xf>
    <xf numFmtId="0" fontId="21" fillId="33" borderId="58" xfId="0" applyFont="1" applyFill="1" applyBorder="1" applyAlignment="1">
      <alignment horizontal="center" vertical="top" wrapText="1"/>
    </xf>
    <xf numFmtId="187" fontId="21" fillId="0" borderId="0" xfId="0" applyNumberFormat="1" applyFont="1" applyFill="1" applyAlignment="1">
      <alignment horizontal="center"/>
    </xf>
    <xf numFmtId="187" fontId="21" fillId="0" borderId="0" xfId="0" applyNumberFormat="1" applyFont="1" applyFill="1" applyAlignment="1">
      <alignment horizontal="center" vertical="top"/>
    </xf>
    <xf numFmtId="189" fontId="21" fillId="0" borderId="61" xfId="0" applyNumberFormat="1" applyFont="1" applyFill="1" applyBorder="1" applyAlignment="1">
      <alignment horizontal="right" vertical="top" wrapText="1"/>
    </xf>
    <xf numFmtId="187" fontId="37" fillId="0" borderId="0" xfId="0" applyNumberFormat="1" applyFont="1" applyFill="1" applyAlignment="1">
      <alignment horizontal="right" vertical="top"/>
    </xf>
    <xf numFmtId="10" fontId="25" fillId="32" borderId="5" xfId="46" applyNumberFormat="1" applyFont="1" applyFill="1" applyBorder="1"/>
    <xf numFmtId="43" fontId="25" fillId="0" borderId="67" xfId="1" applyFont="1" applyFill="1" applyBorder="1"/>
    <xf numFmtId="43" fontId="25" fillId="0" borderId="68" xfId="1" applyFont="1" applyFill="1" applyBorder="1"/>
    <xf numFmtId="0" fontId="24" fillId="0" borderId="0" xfId="0" applyFont="1" applyFill="1" applyBorder="1"/>
    <xf numFmtId="0" fontId="25" fillId="0" borderId="1" xfId="0" applyFont="1" applyFill="1" applyBorder="1"/>
    <xf numFmtId="188" fontId="36" fillId="0" borderId="0" xfId="1" applyNumberFormat="1" applyFont="1" applyFill="1" applyBorder="1" applyAlignment="1">
      <alignment vertical="top" wrapText="1"/>
    </xf>
    <xf numFmtId="188" fontId="21" fillId="25" borderId="6" xfId="1" applyNumberFormat="1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left" vertical="top" wrapText="1"/>
    </xf>
    <xf numFmtId="0" fontId="22" fillId="0" borderId="52" xfId="0" applyFont="1" applyFill="1" applyBorder="1" applyAlignment="1">
      <alignment horizontal="center" vertical="center" wrapText="1"/>
    </xf>
    <xf numFmtId="0" fontId="21" fillId="0" borderId="60" xfId="0" applyFont="1" applyFill="1" applyBorder="1" applyAlignment="1">
      <alignment horizontal="center"/>
    </xf>
    <xf numFmtId="15" fontId="21" fillId="0" borderId="61" xfId="0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0" fontId="21" fillId="33" borderId="59" xfId="0" applyFont="1" applyFill="1" applyBorder="1" applyAlignment="1">
      <alignment horizontal="center" vertical="top" wrapText="1"/>
    </xf>
    <xf numFmtId="0" fontId="21" fillId="0" borderId="56" xfId="0" applyFont="1" applyFill="1" applyBorder="1" applyAlignment="1">
      <alignment horizontal="center"/>
    </xf>
    <xf numFmtId="15" fontId="21" fillId="0" borderId="57" xfId="0" applyNumberFormat="1" applyFont="1" applyFill="1" applyBorder="1" applyAlignment="1">
      <alignment horizontal="center"/>
    </xf>
    <xf numFmtId="0" fontId="21" fillId="0" borderId="58" xfId="0" applyFont="1" applyFill="1" applyBorder="1"/>
    <xf numFmtId="0" fontId="21" fillId="0" borderId="59" xfId="0" applyFont="1" applyFill="1" applyBorder="1"/>
    <xf numFmtId="0" fontId="22" fillId="0" borderId="62" xfId="0" applyFont="1" applyFill="1" applyBorder="1" applyAlignment="1">
      <alignment horizontal="center"/>
    </xf>
    <xf numFmtId="188" fontId="22" fillId="0" borderId="63" xfId="0" applyNumberFormat="1" applyFont="1" applyFill="1" applyBorder="1" applyAlignment="1">
      <alignment horizontal="center"/>
    </xf>
    <xf numFmtId="189" fontId="28" fillId="0" borderId="0" xfId="0" applyNumberFormat="1" applyFont="1" applyFill="1"/>
    <xf numFmtId="49" fontId="21" fillId="0" borderId="21" xfId="0" applyNumberFormat="1" applyFont="1" applyFill="1" applyBorder="1" applyAlignment="1">
      <alignment horizontal="center" vertical="top" wrapText="1"/>
    </xf>
    <xf numFmtId="0" fontId="21" fillId="0" borderId="21" xfId="0" applyFont="1" applyFill="1" applyBorder="1" applyAlignment="1">
      <alignment horizontal="left" vertical="top" wrapText="1"/>
    </xf>
    <xf numFmtId="0" fontId="21" fillId="0" borderId="69" xfId="0" applyFont="1" applyFill="1" applyBorder="1" applyAlignment="1">
      <alignment horizontal="right" vertical="top" wrapText="1"/>
    </xf>
    <xf numFmtId="188" fontId="21" fillId="0" borderId="71" xfId="1" applyNumberFormat="1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center" vertical="top" wrapText="1"/>
    </xf>
    <xf numFmtId="49" fontId="21" fillId="0" borderId="28" xfId="0" applyNumberFormat="1" applyFont="1" applyFill="1" applyBorder="1" applyAlignment="1">
      <alignment horizontal="center" vertical="top" wrapText="1"/>
    </xf>
    <xf numFmtId="188" fontId="21" fillId="0" borderId="26" xfId="1" applyNumberFormat="1" applyFont="1" applyFill="1" applyBorder="1" applyAlignment="1">
      <alignment horizontal="center" vertical="top" wrapText="1"/>
    </xf>
    <xf numFmtId="49" fontId="21" fillId="0" borderId="72" xfId="0" applyNumberFormat="1" applyFont="1" applyFill="1" applyBorder="1" applyAlignment="1">
      <alignment horizontal="center" vertical="top" wrapText="1"/>
    </xf>
    <xf numFmtId="189" fontId="21" fillId="0" borderId="70" xfId="0" applyNumberFormat="1" applyFont="1" applyFill="1" applyBorder="1" applyAlignment="1">
      <alignment horizontal="right" vertical="top" wrapText="1"/>
    </xf>
    <xf numFmtId="188" fontId="21" fillId="0" borderId="71" xfId="1" applyNumberFormat="1" applyFont="1" applyFill="1" applyBorder="1" applyAlignment="1">
      <alignment horizontal="center" vertical="top" wrapText="1"/>
    </xf>
    <xf numFmtId="49" fontId="21" fillId="0" borderId="29" xfId="0" applyNumberFormat="1" applyFont="1" applyFill="1" applyBorder="1" applyAlignment="1">
      <alignment horizontal="center" vertical="top" wrapText="1"/>
    </xf>
    <xf numFmtId="188" fontId="21" fillId="0" borderId="27" xfId="1" applyNumberFormat="1" applyFont="1" applyFill="1" applyBorder="1" applyAlignment="1">
      <alignment horizontal="center" vertical="top" wrapText="1"/>
    </xf>
    <xf numFmtId="0" fontId="37" fillId="0" borderId="0" xfId="0" applyFont="1" applyFill="1"/>
    <xf numFmtId="0" fontId="25" fillId="0" borderId="1" xfId="0" applyFont="1" applyFill="1" applyBorder="1" applyAlignment="1">
      <alignment horizontal="center"/>
    </xf>
    <xf numFmtId="43" fontId="25" fillId="31" borderId="0" xfId="1" applyFont="1" applyFill="1" applyBorder="1" applyAlignment="1">
      <alignment vertical="top"/>
    </xf>
    <xf numFmtId="0" fontId="25" fillId="0" borderId="0" xfId="0" applyFont="1" applyFill="1" applyAlignment="1">
      <alignment vertical="top"/>
    </xf>
    <xf numFmtId="0" fontId="25" fillId="0" borderId="0" xfId="0" applyFont="1" applyAlignment="1">
      <alignment vertical="top"/>
    </xf>
    <xf numFmtId="43" fontId="25" fillId="0" borderId="73" xfId="1" applyFont="1" applyFill="1" applyBorder="1"/>
    <xf numFmtId="43" fontId="25" fillId="0" borderId="76" xfId="1" applyFont="1" applyFill="1" applyBorder="1"/>
    <xf numFmtId="43" fontId="25" fillId="0" borderId="76" xfId="1" applyFont="1" applyFill="1" applyBorder="1" applyAlignment="1">
      <alignment horizontal="left"/>
    </xf>
    <xf numFmtId="43" fontId="25" fillId="0" borderId="76" xfId="1" applyFont="1" applyFill="1" applyBorder="1" applyAlignment="1">
      <alignment horizontal="center"/>
    </xf>
    <xf numFmtId="0" fontId="40" fillId="0" borderId="76" xfId="0" applyFont="1" applyFill="1" applyBorder="1" applyAlignment="1"/>
    <xf numFmtId="0" fontId="24" fillId="34" borderId="46" xfId="0" applyFont="1" applyFill="1" applyBorder="1" applyAlignment="1">
      <alignment horizontal="center" vertical="top" wrapText="1"/>
    </xf>
    <xf numFmtId="0" fontId="24" fillId="34" borderId="2" xfId="0" applyFont="1" applyFill="1" applyBorder="1" applyAlignment="1">
      <alignment horizontal="center" vertical="top" wrapText="1"/>
    </xf>
    <xf numFmtId="9" fontId="24" fillId="34" borderId="47" xfId="0" applyNumberFormat="1" applyFont="1" applyFill="1" applyBorder="1" applyAlignment="1">
      <alignment horizontal="center" vertical="top" wrapText="1"/>
    </xf>
    <xf numFmtId="9" fontId="24" fillId="34" borderId="43" xfId="0" applyNumberFormat="1" applyFont="1" applyFill="1" applyBorder="1" applyAlignment="1">
      <alignment horizontal="center" vertical="top" wrapText="1"/>
    </xf>
    <xf numFmtId="9" fontId="38" fillId="34" borderId="43" xfId="0" applyNumberFormat="1" applyFont="1" applyFill="1" applyBorder="1" applyAlignment="1">
      <alignment horizontal="center" vertical="top" wrapText="1"/>
    </xf>
    <xf numFmtId="9" fontId="24" fillId="34" borderId="4" xfId="0" applyNumberFormat="1" applyFont="1" applyFill="1" applyBorder="1" applyAlignment="1">
      <alignment horizontal="center" vertical="top" wrapText="1"/>
    </xf>
    <xf numFmtId="9" fontId="38" fillId="34" borderId="44" xfId="0" applyNumberFormat="1" applyFont="1" applyFill="1" applyBorder="1" applyAlignment="1">
      <alignment horizontal="center" vertical="top" wrapText="1"/>
    </xf>
    <xf numFmtId="43" fontId="35" fillId="35" borderId="45" xfId="1" applyFont="1" applyFill="1" applyBorder="1"/>
    <xf numFmtId="43" fontId="25" fillId="35" borderId="10" xfId="1" applyFont="1" applyFill="1" applyBorder="1"/>
    <xf numFmtId="190" fontId="25" fillId="35" borderId="10" xfId="46" applyNumberFormat="1" applyFont="1" applyFill="1" applyBorder="1"/>
    <xf numFmtId="43" fontId="25" fillId="35" borderId="32" xfId="1" applyFont="1" applyFill="1" applyBorder="1"/>
    <xf numFmtId="43" fontId="25" fillId="35" borderId="5" xfId="1" applyFont="1" applyFill="1" applyBorder="1"/>
    <xf numFmtId="9" fontId="25" fillId="35" borderId="5" xfId="46" applyFont="1" applyFill="1" applyBorder="1"/>
    <xf numFmtId="10" fontId="25" fillId="35" borderId="5" xfId="46" applyNumberFormat="1" applyFont="1" applyFill="1" applyBorder="1"/>
    <xf numFmtId="43" fontId="24" fillId="34" borderId="66" xfId="1" applyFont="1" applyFill="1" applyBorder="1" applyAlignment="1">
      <alignment horizontal="center"/>
    </xf>
    <xf numFmtId="43" fontId="24" fillId="34" borderId="67" xfId="1" applyFont="1" applyFill="1" applyBorder="1" applyAlignment="1">
      <alignment horizontal="center"/>
    </xf>
    <xf numFmtId="10" fontId="24" fillId="34" borderId="67" xfId="46" applyNumberFormat="1" applyFont="1" applyFill="1" applyBorder="1" applyAlignment="1">
      <alignment horizontal="center"/>
    </xf>
    <xf numFmtId="43" fontId="24" fillId="0" borderId="73" xfId="1" applyFont="1" applyFill="1" applyBorder="1" applyAlignment="1">
      <alignment horizontal="center"/>
    </xf>
    <xf numFmtId="0" fontId="24" fillId="26" borderId="74" xfId="0" applyFont="1" applyFill="1" applyBorder="1" applyAlignment="1">
      <alignment horizontal="center" vertical="top" wrapText="1"/>
    </xf>
    <xf numFmtId="9" fontId="24" fillId="26" borderId="47" xfId="0" applyNumberFormat="1" applyFont="1" applyFill="1" applyBorder="1" applyAlignment="1">
      <alignment horizontal="center" vertical="top" wrapText="1"/>
    </xf>
    <xf numFmtId="9" fontId="24" fillId="26" borderId="43" xfId="0" applyNumberFormat="1" applyFont="1" applyFill="1" applyBorder="1" applyAlignment="1">
      <alignment horizontal="center" vertical="top" wrapText="1"/>
    </xf>
    <xf numFmtId="9" fontId="38" fillId="26" borderId="43" xfId="0" applyNumberFormat="1" applyFont="1" applyFill="1" applyBorder="1" applyAlignment="1">
      <alignment horizontal="center" vertical="top" wrapText="1"/>
    </xf>
    <xf numFmtId="0" fontId="24" fillId="26" borderId="11" xfId="0" applyFont="1" applyFill="1" applyBorder="1" applyAlignment="1">
      <alignment horizontal="center" vertical="top" wrapText="1"/>
    </xf>
    <xf numFmtId="9" fontId="24" fillId="26" borderId="4" xfId="0" applyNumberFormat="1" applyFont="1" applyFill="1" applyBorder="1" applyAlignment="1">
      <alignment horizontal="center" vertical="top" wrapText="1"/>
    </xf>
    <xf numFmtId="9" fontId="38" fillId="26" borderId="44" xfId="0" applyNumberFormat="1" applyFont="1" applyFill="1" applyBorder="1" applyAlignment="1">
      <alignment horizontal="center" vertical="top" wrapText="1"/>
    </xf>
    <xf numFmtId="43" fontId="25" fillId="27" borderId="32" xfId="1" applyFont="1" applyFill="1" applyBorder="1"/>
    <xf numFmtId="43" fontId="25" fillId="27" borderId="5" xfId="1" applyFont="1" applyFill="1" applyBorder="1"/>
    <xf numFmtId="10" fontId="25" fillId="27" borderId="5" xfId="46" applyNumberFormat="1" applyFont="1" applyFill="1" applyBorder="1"/>
    <xf numFmtId="43" fontId="24" fillId="26" borderId="66" xfId="1" applyFont="1" applyFill="1" applyBorder="1" applyAlignment="1">
      <alignment horizontal="center"/>
    </xf>
    <xf numFmtId="43" fontId="24" fillId="26" borderId="67" xfId="1" applyFont="1" applyFill="1" applyBorder="1" applyAlignment="1">
      <alignment horizontal="center"/>
    </xf>
    <xf numFmtId="10" fontId="24" fillId="26" borderId="67" xfId="46" applyNumberFormat="1" applyFont="1" applyFill="1" applyBorder="1" applyAlignment="1">
      <alignment horizontal="right"/>
    </xf>
    <xf numFmtId="0" fontId="24" fillId="29" borderId="46" xfId="0" applyFont="1" applyFill="1" applyBorder="1" applyAlignment="1">
      <alignment horizontal="center" vertical="top" wrapText="1"/>
    </xf>
    <xf numFmtId="0" fontId="24" fillId="29" borderId="2" xfId="0" applyFont="1" applyFill="1" applyBorder="1" applyAlignment="1">
      <alignment horizontal="center" vertical="top" wrapText="1"/>
    </xf>
    <xf numFmtId="9" fontId="24" fillId="29" borderId="47" xfId="0" applyNumberFormat="1" applyFont="1" applyFill="1" applyBorder="1" applyAlignment="1">
      <alignment horizontal="center" vertical="top" wrapText="1"/>
    </xf>
    <xf numFmtId="9" fontId="24" fillId="29" borderId="43" xfId="0" applyNumberFormat="1" applyFont="1" applyFill="1" applyBorder="1" applyAlignment="1">
      <alignment horizontal="center" vertical="top" wrapText="1"/>
    </xf>
    <xf numFmtId="9" fontId="38" fillId="29" borderId="43" xfId="0" applyNumberFormat="1" applyFont="1" applyFill="1" applyBorder="1" applyAlignment="1">
      <alignment horizontal="center" vertical="top" wrapText="1"/>
    </xf>
    <xf numFmtId="9" fontId="24" fillId="29" borderId="4" xfId="0" applyNumberFormat="1" applyFont="1" applyFill="1" applyBorder="1" applyAlignment="1">
      <alignment horizontal="center" vertical="top" wrapText="1"/>
    </xf>
    <xf numFmtId="9" fontId="38" fillId="29" borderId="44" xfId="0" applyNumberFormat="1" applyFont="1" applyFill="1" applyBorder="1" applyAlignment="1">
      <alignment horizontal="center" vertical="top" wrapText="1"/>
    </xf>
    <xf numFmtId="43" fontId="24" fillId="29" borderId="66" xfId="1" applyFont="1" applyFill="1" applyBorder="1" applyAlignment="1">
      <alignment horizontal="center"/>
    </xf>
    <xf numFmtId="10" fontId="24" fillId="29" borderId="66" xfId="46" applyNumberFormat="1" applyFont="1" applyFill="1" applyBorder="1" applyAlignment="1">
      <alignment horizontal="center"/>
    </xf>
    <xf numFmtId="43" fontId="25" fillId="29" borderId="66" xfId="1" applyFont="1" applyFill="1" applyBorder="1"/>
    <xf numFmtId="43" fontId="25" fillId="29" borderId="67" xfId="1" applyFont="1" applyFill="1" applyBorder="1"/>
    <xf numFmtId="0" fontId="21" fillId="0" borderId="60" xfId="0" applyFont="1" applyFill="1" applyBorder="1" applyAlignment="1">
      <alignment horizontal="right" vertical="top" wrapText="1"/>
    </xf>
    <xf numFmtId="0" fontId="21" fillId="0" borderId="77" xfId="0" applyFont="1" applyFill="1" applyBorder="1" applyAlignment="1">
      <alignment horizontal="center" vertical="top" wrapText="1"/>
    </xf>
    <xf numFmtId="43" fontId="21" fillId="24" borderId="10" xfId="1" applyFont="1" applyFill="1" applyBorder="1" applyAlignment="1">
      <alignment vertical="top" wrapText="1"/>
    </xf>
    <xf numFmtId="43" fontId="21" fillId="0" borderId="10" xfId="1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right"/>
    </xf>
    <xf numFmtId="0" fontId="41" fillId="0" borderId="73" xfId="0" applyFont="1" applyFill="1" applyBorder="1" applyAlignment="1"/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/>
    <xf numFmtId="43" fontId="24" fillId="29" borderId="41" xfId="1" applyFont="1" applyFill="1" applyBorder="1" applyAlignment="1">
      <alignment horizontal="right"/>
    </xf>
    <xf numFmtId="43" fontId="24" fillId="30" borderId="0" xfId="1" applyFont="1" applyFill="1" applyBorder="1" applyAlignment="1">
      <alignment horizontal="left" wrapText="1" indent="4"/>
    </xf>
    <xf numFmtId="43" fontId="24" fillId="30" borderId="0" xfId="1" applyFont="1" applyFill="1" applyBorder="1" applyAlignment="1">
      <alignment horizontal="left" indent="4"/>
    </xf>
    <xf numFmtId="43" fontId="24" fillId="28" borderId="0" xfId="1" applyFont="1" applyFill="1" applyBorder="1" applyAlignment="1">
      <alignment horizontal="right"/>
    </xf>
    <xf numFmtId="43" fontId="24" fillId="26" borderId="0" xfId="1" applyFont="1" applyFill="1" applyBorder="1" applyAlignment="1">
      <alignment horizontal="left" wrapText="1" indent="4"/>
    </xf>
    <xf numFmtId="43" fontId="24" fillId="0" borderId="0" xfId="1" applyFont="1" applyBorder="1" applyAlignment="1">
      <alignment horizontal="center" vertical="top" wrapText="1"/>
    </xf>
    <xf numFmtId="43" fontId="24" fillId="29" borderId="0" xfId="1" applyFont="1" applyFill="1" applyBorder="1"/>
    <xf numFmtId="43" fontId="24" fillId="29" borderId="41" xfId="1" applyFont="1" applyFill="1" applyBorder="1"/>
    <xf numFmtId="9" fontId="33" fillId="0" borderId="39" xfId="46" applyFont="1" applyBorder="1" applyAlignment="1">
      <alignment horizontal="center"/>
    </xf>
    <xf numFmtId="9" fontId="25" fillId="0" borderId="39" xfId="46" applyFont="1" applyBorder="1" applyAlignment="1">
      <alignment horizontal="center"/>
    </xf>
    <xf numFmtId="9" fontId="24" fillId="0" borderId="39" xfId="46" applyFont="1" applyBorder="1" applyAlignment="1">
      <alignment horizontal="center" vertical="top" wrapText="1"/>
    </xf>
    <xf numFmtId="9" fontId="25" fillId="0" borderId="39" xfId="46" applyFont="1" applyBorder="1"/>
    <xf numFmtId="9" fontId="21" fillId="0" borderId="39" xfId="46" applyFont="1" applyBorder="1" applyAlignment="1">
      <alignment horizontal="left" vertical="top"/>
    </xf>
    <xf numFmtId="9" fontId="24" fillId="29" borderId="42" xfId="46" applyFont="1" applyFill="1" applyBorder="1"/>
    <xf numFmtId="9" fontId="25" fillId="31" borderId="0" xfId="46" applyFont="1" applyFill="1"/>
    <xf numFmtId="43" fontId="26" fillId="0" borderId="0" xfId="1" applyFont="1" applyBorder="1" applyAlignment="1">
      <alignment horizontal="right" vertical="top" wrapText="1"/>
    </xf>
    <xf numFmtId="0" fontId="25" fillId="0" borderId="39" xfId="46" applyNumberFormat="1" applyFont="1" applyBorder="1"/>
    <xf numFmtId="0" fontId="21" fillId="0" borderId="10" xfId="0" applyFont="1" applyFill="1" applyBorder="1"/>
    <xf numFmtId="0" fontId="37" fillId="0" borderId="0" xfId="0" applyFont="1" applyBorder="1" applyAlignment="1">
      <alignment horizontal="right" vertical="top" wrapText="1"/>
    </xf>
    <xf numFmtId="188" fontId="21" fillId="24" borderId="71" xfId="1" applyNumberFormat="1" applyFont="1" applyFill="1" applyBorder="1" applyAlignment="1">
      <alignment vertical="top" wrapText="1"/>
    </xf>
    <xf numFmtId="188" fontId="21" fillId="24" borderId="26" xfId="1" applyNumberFormat="1" applyFont="1" applyFill="1" applyBorder="1" applyAlignment="1">
      <alignment vertical="top" wrapText="1"/>
    </xf>
    <xf numFmtId="188" fontId="21" fillId="24" borderId="27" xfId="1" applyNumberFormat="1" applyFont="1" applyFill="1" applyBorder="1" applyAlignment="1">
      <alignment vertical="top" wrapText="1"/>
    </xf>
    <xf numFmtId="9" fontId="25" fillId="0" borderId="67" xfId="46" applyFont="1" applyFill="1" applyBorder="1"/>
    <xf numFmtId="10" fontId="25" fillId="0" borderId="5" xfId="46" applyNumberFormat="1" applyFont="1" applyFill="1" applyBorder="1"/>
    <xf numFmtId="0" fontId="21" fillId="36" borderId="58" xfId="0" applyFont="1" applyFill="1" applyBorder="1" applyAlignment="1">
      <alignment horizontal="right" vertical="top" wrapText="1"/>
    </xf>
    <xf numFmtId="0" fontId="41" fillId="0" borderId="1" xfId="0" applyFont="1" applyFill="1" applyBorder="1" applyAlignment="1"/>
    <xf numFmtId="9" fontId="25" fillId="0" borderId="5" xfId="46" applyFont="1" applyFill="1" applyBorder="1"/>
    <xf numFmtId="187" fontId="45" fillId="0" borderId="0" xfId="0" applyNumberFormat="1" applyFont="1" applyFill="1" applyBorder="1" applyAlignment="1">
      <alignment horizontal="right" vertical="top"/>
    </xf>
    <xf numFmtId="0" fontId="28" fillId="0" borderId="10" xfId="0" applyNumberFormat="1" applyFont="1" applyFill="1" applyBorder="1" applyAlignment="1">
      <alignment horizontal="center"/>
    </xf>
    <xf numFmtId="187" fontId="28" fillId="0" borderId="10" xfId="0" applyNumberFormat="1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60" xfId="0" applyFont="1" applyFill="1" applyBorder="1" applyAlignment="1">
      <alignment horizontal="center"/>
    </xf>
    <xf numFmtId="15" fontId="28" fillId="0" borderId="61" xfId="0" applyNumberFormat="1" applyFont="1" applyFill="1" applyBorder="1" applyAlignment="1">
      <alignment horizontal="center"/>
    </xf>
    <xf numFmtId="188" fontId="28" fillId="0" borderId="10" xfId="1" applyNumberFormat="1" applyFont="1" applyFill="1" applyBorder="1" applyAlignment="1">
      <alignment vertical="justify" wrapText="1"/>
    </xf>
    <xf numFmtId="188" fontId="28" fillId="25" borderId="10" xfId="1" applyNumberFormat="1" applyFont="1" applyFill="1" applyBorder="1" applyAlignment="1">
      <alignment vertical="justify" wrapText="1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/>
    <xf numFmtId="49" fontId="21" fillId="37" borderId="10" xfId="0" applyNumberFormat="1" applyFont="1" applyFill="1" applyBorder="1" applyAlignment="1">
      <alignment horizontal="center" vertical="top" wrapText="1"/>
    </xf>
    <xf numFmtId="49" fontId="21" fillId="37" borderId="29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left" vertical="top" wrapText="1"/>
    </xf>
    <xf numFmtId="0" fontId="21" fillId="37" borderId="58" xfId="0" applyFont="1" applyFill="1" applyBorder="1" applyAlignment="1">
      <alignment horizontal="right" vertical="top" wrapText="1"/>
    </xf>
    <xf numFmtId="189" fontId="21" fillId="37" borderId="59" xfId="0" applyNumberFormat="1" applyFont="1" applyFill="1" applyBorder="1" applyAlignment="1">
      <alignment horizontal="right" vertical="top" wrapText="1"/>
    </xf>
    <xf numFmtId="188" fontId="21" fillId="37" borderId="27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horizontal="center" vertical="top" wrapText="1"/>
    </xf>
    <xf numFmtId="0" fontId="21" fillId="37" borderId="5" xfId="0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center" vertical="top" wrapText="1"/>
    </xf>
    <xf numFmtId="0" fontId="22" fillId="27" borderId="63" xfId="0" applyFont="1" applyFill="1" applyBorder="1" applyAlignment="1">
      <alignment horizontal="right"/>
    </xf>
    <xf numFmtId="188" fontId="21" fillId="33" borderId="5" xfId="1" applyNumberFormat="1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center" vertical="top" wrapText="1"/>
    </xf>
    <xf numFmtId="188" fontId="21" fillId="0" borderId="21" xfId="1" applyNumberFormat="1" applyFont="1" applyFill="1" applyBorder="1" applyAlignment="1">
      <alignment horizontal="center" vertical="top" wrapText="1"/>
    </xf>
    <xf numFmtId="0" fontId="21" fillId="37" borderId="10" xfId="0" applyNumberFormat="1" applyFont="1" applyFill="1" applyBorder="1" applyAlignment="1">
      <alignment horizontal="center"/>
    </xf>
    <xf numFmtId="187" fontId="21" fillId="37" borderId="10" xfId="0" applyNumberFormat="1" applyFont="1" applyFill="1" applyBorder="1" applyAlignment="1">
      <alignment horizontal="center"/>
    </xf>
    <xf numFmtId="0" fontId="21" fillId="37" borderId="10" xfId="0" applyFont="1" applyFill="1" applyBorder="1"/>
    <xf numFmtId="0" fontId="21" fillId="37" borderId="60" xfId="0" applyFont="1" applyFill="1" applyBorder="1" applyAlignment="1">
      <alignment horizontal="center"/>
    </xf>
    <xf numFmtId="15" fontId="21" fillId="37" borderId="61" xfId="0" applyNumberFormat="1" applyFont="1" applyFill="1" applyBorder="1" applyAlignment="1">
      <alignment horizontal="center"/>
    </xf>
    <xf numFmtId="188" fontId="21" fillId="37" borderId="10" xfId="1" applyNumberFormat="1" applyFont="1" applyFill="1" applyBorder="1" applyAlignment="1">
      <alignment vertical="justify" wrapText="1"/>
    </xf>
    <xf numFmtId="0" fontId="21" fillId="37" borderId="10" xfId="0" applyFont="1" applyFill="1" applyBorder="1" applyAlignment="1">
      <alignment horizontal="center"/>
    </xf>
    <xf numFmtId="0" fontId="21" fillId="37" borderId="5" xfId="0" applyFont="1" applyFill="1" applyBorder="1" applyAlignment="1">
      <alignment horizontal="left" vertical="top" wrapText="1"/>
    </xf>
    <xf numFmtId="49" fontId="21" fillId="37" borderId="6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vertical="top" wrapText="1"/>
    </xf>
    <xf numFmtId="0" fontId="21" fillId="37" borderId="58" xfId="0" applyFont="1" applyFill="1" applyBorder="1" applyAlignment="1">
      <alignment horizontal="center" vertical="top" wrapText="1"/>
    </xf>
    <xf numFmtId="188" fontId="21" fillId="37" borderId="29" xfId="1" applyNumberFormat="1" applyFont="1" applyFill="1" applyBorder="1" applyAlignment="1">
      <alignment vertical="top" wrapText="1"/>
    </xf>
    <xf numFmtId="43" fontId="25" fillId="0" borderId="67" xfId="1" applyNumberFormat="1" applyFont="1" applyFill="1" applyBorder="1"/>
    <xf numFmtId="0" fontId="34" fillId="34" borderId="46" xfId="0" applyFont="1" applyFill="1" applyBorder="1" applyAlignment="1">
      <alignment horizontal="center" vertical="top" wrapText="1"/>
    </xf>
    <xf numFmtId="0" fontId="34" fillId="26" borderId="74" xfId="0" applyFont="1" applyFill="1" applyBorder="1" applyAlignment="1">
      <alignment horizontal="center" vertical="top" wrapText="1"/>
    </xf>
    <xf numFmtId="0" fontId="34" fillId="29" borderId="46" xfId="0" applyFont="1" applyFill="1" applyBorder="1" applyAlignment="1">
      <alignment horizontal="center" vertical="top" wrapText="1"/>
    </xf>
    <xf numFmtId="0" fontId="34" fillId="34" borderId="2" xfId="0" applyFont="1" applyFill="1" applyBorder="1" applyAlignment="1">
      <alignment horizontal="center" vertical="top" wrapText="1"/>
    </xf>
    <xf numFmtId="0" fontId="34" fillId="26" borderId="11" xfId="0" applyFont="1" applyFill="1" applyBorder="1" applyAlignment="1">
      <alignment horizontal="center" vertical="top" wrapText="1"/>
    </xf>
    <xf numFmtId="0" fontId="34" fillId="29" borderId="2" xfId="0" applyFont="1" applyFill="1" applyBorder="1" applyAlignment="1">
      <alignment horizontal="center" vertical="top" wrapText="1"/>
    </xf>
    <xf numFmtId="43" fontId="46" fillId="28" borderId="0" xfId="1" applyFont="1" applyFill="1" applyBorder="1"/>
    <xf numFmtId="43" fontId="46" fillId="27" borderId="0" xfId="1" applyFont="1" applyFill="1" applyBorder="1"/>
    <xf numFmtId="43" fontId="46" fillId="29" borderId="41" xfId="1" applyFont="1" applyFill="1" applyBorder="1"/>
    <xf numFmtId="0" fontId="34" fillId="28" borderId="38" xfId="0" applyFont="1" applyFill="1" applyBorder="1" applyAlignment="1">
      <alignment horizontal="right"/>
    </xf>
    <xf numFmtId="0" fontId="34" fillId="27" borderId="38" xfId="0" applyFont="1" applyFill="1" applyBorder="1" applyAlignment="1">
      <alignment horizontal="right"/>
    </xf>
    <xf numFmtId="0" fontId="34" fillId="29" borderId="40" xfId="0" applyFont="1" applyFill="1" applyBorder="1" applyAlignment="1">
      <alignment horizontal="right"/>
    </xf>
    <xf numFmtId="0" fontId="47" fillId="29" borderId="38" xfId="0" applyFont="1" applyFill="1" applyBorder="1"/>
    <xf numFmtId="0" fontId="47" fillId="27" borderId="38" xfId="0" applyFont="1" applyFill="1" applyBorder="1"/>
    <xf numFmtId="0" fontId="49" fillId="28" borderId="38" xfId="0" applyFont="1" applyFill="1" applyBorder="1"/>
    <xf numFmtId="43" fontId="25" fillId="32" borderId="5" xfId="1" applyFont="1" applyFill="1" applyBorder="1" applyAlignment="1">
      <alignment horizontal="right"/>
    </xf>
    <xf numFmtId="43" fontId="22" fillId="0" borderId="2" xfId="1" applyFont="1" applyFill="1" applyBorder="1" applyAlignment="1">
      <alignment horizontal="center" vertical="center"/>
    </xf>
    <xf numFmtId="43" fontId="22" fillId="0" borderId="4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3" fontId="22" fillId="0" borderId="11" xfId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187" fontId="22" fillId="0" borderId="2" xfId="0" applyNumberFormat="1" applyFont="1" applyFill="1" applyBorder="1" applyAlignment="1">
      <alignment horizontal="center" vertical="center"/>
    </xf>
    <xf numFmtId="187" fontId="22" fillId="0" borderId="11" xfId="0" applyNumberFormat="1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41" fillId="0" borderId="73" xfId="0" applyFont="1" applyFill="1" applyBorder="1" applyAlignment="1">
      <alignment horizontal="center"/>
    </xf>
    <xf numFmtId="0" fontId="21" fillId="0" borderId="38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4" fillId="26" borderId="10" xfId="0" applyFont="1" applyFill="1" applyBorder="1" applyAlignment="1">
      <alignment horizontal="center" vertical="top" wrapText="1"/>
    </xf>
    <xf numFmtId="0" fontId="24" fillId="26" borderId="75" xfId="0" applyFont="1" applyFill="1" applyBorder="1" applyAlignment="1">
      <alignment horizontal="center" vertical="top" wrapText="1"/>
    </xf>
    <xf numFmtId="0" fontId="24" fillId="29" borderId="24" xfId="0" applyFont="1" applyFill="1" applyBorder="1" applyAlignment="1">
      <alignment horizontal="center" vertical="top" wrapText="1"/>
    </xf>
    <xf numFmtId="0" fontId="24" fillId="29" borderId="31" xfId="0" applyFont="1" applyFill="1" applyBorder="1" applyAlignment="1">
      <alignment horizontal="center" vertical="top" wrapText="1"/>
    </xf>
    <xf numFmtId="0" fontId="24" fillId="34" borderId="24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37" xfId="0" applyFont="1" applyBorder="1" applyAlignment="1">
      <alignment horizontal="center"/>
    </xf>
    <xf numFmtId="0" fontId="24" fillId="34" borderId="31" xfId="0" applyFont="1" applyFill="1" applyBorder="1" applyAlignment="1">
      <alignment horizontal="center" vertical="top" wrapText="1"/>
    </xf>
    <xf numFmtId="0" fontId="33" fillId="0" borderId="38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41" fillId="0" borderId="0" xfId="0" applyFont="1" applyFill="1" applyBorder="1" applyAlignment="1">
      <alignment horizontal="center"/>
    </xf>
  </cellXfs>
  <cellStyles count="47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Comma" xfId="1" builtinId="3"/>
    <cellStyle name="Comma 2" xfId="44"/>
    <cellStyle name="Normal" xfId="0" builtinId="0"/>
    <cellStyle name="Normal 2" xfId="43"/>
    <cellStyle name="Normal 3" xfId="45"/>
    <cellStyle name="Percent" xfId="46" builtinId="5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้อนค่า" xfId="27"/>
    <cellStyle name="ปานกลาง" xfId="28"/>
    <cellStyle name="ผลรวม" xfId="29"/>
    <cellStyle name="แย่" xfId="30"/>
    <cellStyle name="ส่วนที่ถูกเน้น1" xfId="31"/>
    <cellStyle name="ส่วนที่ถูกเน้น2" xfId="32"/>
    <cellStyle name="ส่วนที่ถูกเน้น3" xfId="33"/>
    <cellStyle name="ส่วนที่ถูกเน้น4" xfId="34"/>
    <cellStyle name="ส่วนที่ถูกเน้น5" xfId="35"/>
    <cellStyle name="ส่วนที่ถูกเน้น6" xfId="36"/>
    <cellStyle name="แสดงผล" xfId="37"/>
    <cellStyle name="หมายเหตุ" xfId="38"/>
    <cellStyle name="หัวเรื่อง 1" xfId="39"/>
    <cellStyle name="หัวเรื่อง 2" xfId="40"/>
    <cellStyle name="หัวเรื่อง 3" xfId="41"/>
    <cellStyle name="หัวเรื่อง 4" xfId="4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99"/>
      <color rgb="FFCCFF99"/>
      <color rgb="FF99FF99"/>
      <color rgb="FFCCFF66"/>
      <color rgb="FFFFCC99"/>
      <color rgb="FFFFFFCC"/>
      <color rgb="FFFFCC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34"/>
  </sheetPr>
  <dimension ref="A1:R110"/>
  <sheetViews>
    <sheetView view="pageBreakPreview" zoomScaleNormal="100" zoomScaleSheetLayoutView="100" workbookViewId="0">
      <pane xSplit="6" ySplit="6" topLeftCell="G85" activePane="bottomRight" state="frozen"/>
      <selection pane="topRight" activeCell="G1" sqref="G1"/>
      <selection pane="bottomLeft" activeCell="A7" sqref="A7"/>
      <selection pane="bottomRight" activeCell="E88" sqref="E87:E88"/>
    </sheetView>
  </sheetViews>
  <sheetFormatPr defaultRowHeight="18.75"/>
  <cols>
    <col min="1" max="1" width="5.7109375" style="24" customWidth="1"/>
    <col min="2" max="2" width="20.28515625" style="12" customWidth="1"/>
    <col min="3" max="3" width="27.85546875" style="12" customWidth="1"/>
    <col min="4" max="4" width="14.140625" style="1" customWidth="1"/>
    <col min="5" max="5" width="7.140625" style="1" customWidth="1"/>
    <col min="6" max="6" width="10.28515625" style="1" customWidth="1"/>
    <col min="7" max="7" width="10" style="13" customWidth="1"/>
    <col min="8" max="8" width="13" style="13" customWidth="1"/>
    <col min="9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</row>
    <row r="2" spans="1:18" s="19" customFormat="1" ht="21">
      <c r="A2" s="374" t="s">
        <v>196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</row>
    <row r="3" spans="1:18" ht="23.25">
      <c r="A3" s="373" t="s">
        <v>23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</row>
    <row r="4" spans="1:18" ht="21">
      <c r="A4" s="149"/>
      <c r="B4" s="149"/>
      <c r="C4" s="149"/>
      <c r="D4" s="149"/>
      <c r="E4" s="154"/>
      <c r="F4" s="154"/>
      <c r="G4" s="130"/>
      <c r="H4" s="149"/>
      <c r="I4" s="154"/>
      <c r="J4" s="149"/>
      <c r="K4" s="154"/>
      <c r="L4" s="154"/>
      <c r="M4" s="154"/>
      <c r="N4" s="149"/>
      <c r="O4" s="149"/>
      <c r="P4" s="149"/>
      <c r="Q4" s="19"/>
      <c r="R4" s="218">
        <v>240352</v>
      </c>
    </row>
    <row r="5" spans="1:18" ht="21" customHeight="1">
      <c r="A5" s="379" t="s">
        <v>14</v>
      </c>
      <c r="B5" s="91"/>
      <c r="C5" s="377" t="s">
        <v>1</v>
      </c>
      <c r="D5" s="89"/>
      <c r="E5" s="175"/>
      <c r="F5" s="176"/>
      <c r="G5" s="375" t="s">
        <v>9</v>
      </c>
      <c r="H5" s="376"/>
      <c r="I5" s="376"/>
      <c r="J5" s="376"/>
      <c r="K5" s="376"/>
      <c r="L5" s="376"/>
      <c r="M5" s="376"/>
      <c r="N5" s="376"/>
      <c r="O5" s="376"/>
      <c r="P5" s="376" t="s">
        <v>29</v>
      </c>
      <c r="Q5" s="371" t="s">
        <v>183</v>
      </c>
      <c r="R5" s="371" t="s">
        <v>4</v>
      </c>
    </row>
    <row r="6" spans="1:18" ht="61.5" customHeight="1">
      <c r="A6" s="380"/>
      <c r="B6" s="92" t="s">
        <v>123</v>
      </c>
      <c r="C6" s="378"/>
      <c r="D6" s="90" t="s">
        <v>99</v>
      </c>
      <c r="E6" s="177" t="s">
        <v>198</v>
      </c>
      <c r="F6" s="178" t="s">
        <v>199</v>
      </c>
      <c r="G6" s="133" t="s">
        <v>7</v>
      </c>
      <c r="H6" s="134" t="s">
        <v>61</v>
      </c>
      <c r="I6" s="134" t="s">
        <v>236</v>
      </c>
      <c r="J6" s="134" t="s">
        <v>62</v>
      </c>
      <c r="K6" s="134" t="s">
        <v>64</v>
      </c>
      <c r="L6" s="134" t="s">
        <v>65</v>
      </c>
      <c r="M6" s="134" t="s">
        <v>237</v>
      </c>
      <c r="N6" s="134" t="s">
        <v>63</v>
      </c>
      <c r="O6" s="134" t="s">
        <v>66</v>
      </c>
      <c r="P6" s="381"/>
      <c r="Q6" s="372"/>
      <c r="R6" s="372"/>
    </row>
    <row r="7" spans="1:18" s="114" customFormat="1">
      <c r="A7" s="109">
        <v>1</v>
      </c>
      <c r="B7" s="109" t="s">
        <v>104</v>
      </c>
      <c r="C7" s="110" t="s">
        <v>127</v>
      </c>
      <c r="D7" s="110" t="s">
        <v>168</v>
      </c>
      <c r="E7" s="179">
        <v>2085</v>
      </c>
      <c r="F7" s="180">
        <v>240252</v>
      </c>
      <c r="G7" s="111"/>
      <c r="H7" s="112">
        <v>14400</v>
      </c>
      <c r="I7" s="112"/>
      <c r="J7" s="112"/>
      <c r="K7" s="112"/>
      <c r="L7" s="112"/>
      <c r="M7" s="112"/>
      <c r="N7" s="112"/>
      <c r="O7" s="112"/>
      <c r="P7" s="113" t="s">
        <v>177</v>
      </c>
      <c r="Q7" s="162" t="s">
        <v>182</v>
      </c>
      <c r="R7" s="162"/>
    </row>
    <row r="8" spans="1:18" s="114" customFormat="1">
      <c r="A8" s="119" t="s">
        <v>59</v>
      </c>
      <c r="B8" s="119" t="s">
        <v>108</v>
      </c>
      <c r="C8" s="120" t="s">
        <v>238</v>
      </c>
      <c r="D8" s="120"/>
      <c r="E8" s="283">
        <v>2296</v>
      </c>
      <c r="F8" s="197">
        <v>240276</v>
      </c>
      <c r="G8" s="284"/>
      <c r="H8" s="285"/>
      <c r="I8" s="285"/>
      <c r="J8" s="285"/>
      <c r="K8" s="285"/>
      <c r="L8" s="285"/>
      <c r="M8" s="285">
        <v>130</v>
      </c>
      <c r="N8" s="285"/>
      <c r="O8" s="285"/>
      <c r="P8" s="286" t="s">
        <v>30</v>
      </c>
      <c r="Q8" s="163" t="s">
        <v>182</v>
      </c>
      <c r="R8" s="128"/>
    </row>
    <row r="9" spans="1:18" s="114" customFormat="1">
      <c r="A9" s="119" t="s">
        <v>58</v>
      </c>
      <c r="B9" s="119" t="s">
        <v>239</v>
      </c>
      <c r="C9" s="120" t="s">
        <v>240</v>
      </c>
      <c r="D9" s="120"/>
      <c r="E9" s="283">
        <v>2352</v>
      </c>
      <c r="F9" s="197">
        <v>240283</v>
      </c>
      <c r="G9" s="284">
        <v>4500</v>
      </c>
      <c r="H9" s="285"/>
      <c r="I9" s="285"/>
      <c r="J9" s="285"/>
      <c r="K9" s="285"/>
      <c r="L9" s="285"/>
      <c r="M9" s="285"/>
      <c r="N9" s="285"/>
      <c r="O9" s="285"/>
      <c r="P9" s="286" t="s">
        <v>30</v>
      </c>
      <c r="Q9" s="163" t="s">
        <v>182</v>
      </c>
      <c r="R9" s="128"/>
    </row>
    <row r="10" spans="1:18" s="114" customFormat="1">
      <c r="A10" s="119" t="s">
        <v>31</v>
      </c>
      <c r="B10" s="119" t="s">
        <v>241</v>
      </c>
      <c r="C10" s="120" t="s">
        <v>242</v>
      </c>
      <c r="D10" s="120"/>
      <c r="E10" s="283">
        <v>2353</v>
      </c>
      <c r="F10" s="197">
        <v>240283</v>
      </c>
      <c r="G10" s="284"/>
      <c r="H10" s="285"/>
      <c r="I10" s="285">
        <v>22888.25</v>
      </c>
      <c r="J10" s="285"/>
      <c r="K10" s="285"/>
      <c r="L10" s="285"/>
      <c r="M10" s="285"/>
      <c r="N10" s="285"/>
      <c r="O10" s="285"/>
      <c r="P10" s="286" t="s">
        <v>30</v>
      </c>
      <c r="Q10" s="163" t="s">
        <v>182</v>
      </c>
      <c r="R10" s="128"/>
    </row>
    <row r="11" spans="1:18" s="114" customFormat="1">
      <c r="A11" s="119" t="s">
        <v>32</v>
      </c>
      <c r="B11" s="115" t="s">
        <v>103</v>
      </c>
      <c r="C11" s="116" t="s">
        <v>42</v>
      </c>
      <c r="D11" s="116" t="s">
        <v>111</v>
      </c>
      <c r="E11" s="181">
        <v>2374</v>
      </c>
      <c r="F11" s="182">
        <v>240287</v>
      </c>
      <c r="G11" s="103">
        <v>8000</v>
      </c>
      <c r="H11" s="104"/>
      <c r="I11" s="104"/>
      <c r="J11" s="104"/>
      <c r="K11" s="104"/>
      <c r="L11" s="104"/>
      <c r="M11" s="104"/>
      <c r="N11" s="104"/>
      <c r="O11" s="104"/>
      <c r="P11" s="118" t="s">
        <v>30</v>
      </c>
      <c r="Q11" s="163" t="s">
        <v>182</v>
      </c>
      <c r="R11" s="163"/>
    </row>
    <row r="12" spans="1:18" s="114" customFormat="1">
      <c r="A12" s="119" t="s">
        <v>33</v>
      </c>
      <c r="B12" s="115" t="s">
        <v>104</v>
      </c>
      <c r="C12" s="116" t="s">
        <v>128</v>
      </c>
      <c r="D12" s="116" t="s">
        <v>160</v>
      </c>
      <c r="E12" s="181">
        <v>2118</v>
      </c>
      <c r="F12" s="182">
        <v>240254</v>
      </c>
      <c r="G12" s="166"/>
      <c r="H12" s="104">
        <v>2000</v>
      </c>
      <c r="I12" s="104"/>
      <c r="J12" s="104"/>
      <c r="K12" s="104"/>
      <c r="L12" s="104"/>
      <c r="M12" s="104"/>
      <c r="N12" s="104"/>
      <c r="O12" s="104"/>
      <c r="P12" s="118" t="s">
        <v>54</v>
      </c>
      <c r="Q12" s="163" t="s">
        <v>182</v>
      </c>
      <c r="R12" s="163"/>
    </row>
    <row r="13" spans="1:18" s="114" customFormat="1">
      <c r="A13" s="119" t="s">
        <v>34</v>
      </c>
      <c r="B13" s="115" t="s">
        <v>104</v>
      </c>
      <c r="C13" s="116" t="s">
        <v>128</v>
      </c>
      <c r="D13" s="116" t="s">
        <v>160</v>
      </c>
      <c r="E13" s="181">
        <v>2164</v>
      </c>
      <c r="F13" s="182">
        <v>240260</v>
      </c>
      <c r="G13" s="166"/>
      <c r="H13" s="104">
        <v>2000</v>
      </c>
      <c r="I13" s="104"/>
      <c r="J13" s="104"/>
      <c r="K13" s="104"/>
      <c r="L13" s="104"/>
      <c r="M13" s="104"/>
      <c r="N13" s="104"/>
      <c r="O13" s="104"/>
      <c r="P13" s="118" t="s">
        <v>54</v>
      </c>
      <c r="Q13" s="163" t="s">
        <v>182</v>
      </c>
      <c r="R13" s="163"/>
    </row>
    <row r="14" spans="1:18" s="114" customFormat="1">
      <c r="A14" s="119" t="s">
        <v>35</v>
      </c>
      <c r="B14" s="115" t="s">
        <v>104</v>
      </c>
      <c r="C14" s="116" t="s">
        <v>129</v>
      </c>
      <c r="D14" s="116"/>
      <c r="E14" s="181">
        <v>2122</v>
      </c>
      <c r="F14" s="182">
        <v>240255</v>
      </c>
      <c r="G14" s="166"/>
      <c r="H14" s="104">
        <v>1480</v>
      </c>
      <c r="I14" s="104"/>
      <c r="J14" s="104"/>
      <c r="K14" s="104"/>
      <c r="L14" s="104"/>
      <c r="M14" s="104"/>
      <c r="N14" s="104"/>
      <c r="O14" s="104"/>
      <c r="P14" s="118" t="s">
        <v>54</v>
      </c>
      <c r="Q14" s="163" t="s">
        <v>182</v>
      </c>
      <c r="R14" s="163"/>
    </row>
    <row r="15" spans="1:18" s="100" customFormat="1">
      <c r="A15" s="119" t="s">
        <v>36</v>
      </c>
      <c r="B15" s="115" t="s">
        <v>104</v>
      </c>
      <c r="C15" s="117" t="s">
        <v>130</v>
      </c>
      <c r="D15" s="117" t="s">
        <v>168</v>
      </c>
      <c r="E15" s="181">
        <v>2129</v>
      </c>
      <c r="F15" s="182">
        <v>240256</v>
      </c>
      <c r="G15" s="167"/>
      <c r="H15" s="104">
        <v>2950</v>
      </c>
      <c r="I15" s="104"/>
      <c r="J15" s="104"/>
      <c r="K15" s="104"/>
      <c r="L15" s="104"/>
      <c r="M15" s="104"/>
      <c r="N15" s="104"/>
      <c r="O15" s="104"/>
      <c r="P15" s="118" t="s">
        <v>54</v>
      </c>
      <c r="Q15" s="163" t="s">
        <v>182</v>
      </c>
      <c r="R15" s="163"/>
    </row>
    <row r="16" spans="1:18" s="100" customFormat="1">
      <c r="A16" s="119" t="s">
        <v>37</v>
      </c>
      <c r="B16" s="115" t="s">
        <v>104</v>
      </c>
      <c r="C16" s="116" t="s">
        <v>131</v>
      </c>
      <c r="D16" s="116" t="s">
        <v>160</v>
      </c>
      <c r="E16" s="181">
        <v>2127</v>
      </c>
      <c r="F16" s="182">
        <v>240256</v>
      </c>
      <c r="G16" s="167"/>
      <c r="H16" s="104">
        <v>4900</v>
      </c>
      <c r="I16" s="104"/>
      <c r="J16" s="104"/>
      <c r="K16" s="104"/>
      <c r="L16" s="104"/>
      <c r="M16" s="104"/>
      <c r="N16" s="104"/>
      <c r="O16" s="104"/>
      <c r="P16" s="118" t="s">
        <v>54</v>
      </c>
      <c r="Q16" s="163" t="s">
        <v>182</v>
      </c>
      <c r="R16" s="163"/>
    </row>
    <row r="17" spans="1:18" s="100" customFormat="1">
      <c r="A17" s="119" t="s">
        <v>38</v>
      </c>
      <c r="B17" s="115" t="s">
        <v>104</v>
      </c>
      <c r="C17" s="116" t="s">
        <v>132</v>
      </c>
      <c r="D17" s="116"/>
      <c r="E17" s="181">
        <v>2101</v>
      </c>
      <c r="F17" s="182">
        <v>240253</v>
      </c>
      <c r="G17" s="103"/>
      <c r="H17" s="104">
        <v>21721</v>
      </c>
      <c r="I17" s="104"/>
      <c r="J17" s="104"/>
      <c r="K17" s="104"/>
      <c r="L17" s="104"/>
      <c r="M17" s="104"/>
      <c r="N17" s="104"/>
      <c r="O17" s="104"/>
      <c r="P17" s="106" t="s">
        <v>177</v>
      </c>
      <c r="Q17" s="163" t="s">
        <v>182</v>
      </c>
      <c r="R17" s="163"/>
    </row>
    <row r="18" spans="1:18" s="100" customFormat="1">
      <c r="A18" s="119" t="s">
        <v>39</v>
      </c>
      <c r="B18" s="115" t="s">
        <v>104</v>
      </c>
      <c r="C18" s="116" t="s">
        <v>133</v>
      </c>
      <c r="D18" s="117" t="s">
        <v>168</v>
      </c>
      <c r="E18" s="181">
        <v>2097</v>
      </c>
      <c r="F18" s="182">
        <v>240252</v>
      </c>
      <c r="G18" s="103"/>
      <c r="H18" s="104">
        <v>24410</v>
      </c>
      <c r="I18" s="104"/>
      <c r="J18" s="104"/>
      <c r="K18" s="104"/>
      <c r="L18" s="104"/>
      <c r="M18" s="104"/>
      <c r="N18" s="104"/>
      <c r="O18" s="104"/>
      <c r="P18" s="106" t="s">
        <v>177</v>
      </c>
      <c r="Q18" s="163" t="s">
        <v>182</v>
      </c>
      <c r="R18" s="163"/>
    </row>
    <row r="19" spans="1:18" s="100" customFormat="1">
      <c r="A19" s="119" t="s">
        <v>40</v>
      </c>
      <c r="B19" s="115" t="s">
        <v>104</v>
      </c>
      <c r="C19" s="116" t="s">
        <v>134</v>
      </c>
      <c r="D19" s="116"/>
      <c r="E19" s="181">
        <v>2086</v>
      </c>
      <c r="F19" s="182">
        <v>240252</v>
      </c>
      <c r="G19" s="103"/>
      <c r="H19" s="104">
        <v>8453</v>
      </c>
      <c r="I19" s="104"/>
      <c r="J19" s="104"/>
      <c r="K19" s="104"/>
      <c r="L19" s="104"/>
      <c r="M19" s="104"/>
      <c r="N19" s="104"/>
      <c r="O19" s="104"/>
      <c r="P19" s="106" t="s">
        <v>177</v>
      </c>
      <c r="Q19" s="163" t="s">
        <v>182</v>
      </c>
      <c r="R19" s="163"/>
    </row>
    <row r="20" spans="1:18" s="100" customFormat="1" ht="37.5">
      <c r="A20" s="119" t="s">
        <v>41</v>
      </c>
      <c r="B20" s="115" t="s">
        <v>103</v>
      </c>
      <c r="C20" s="116" t="s">
        <v>135</v>
      </c>
      <c r="D20" s="163" t="s">
        <v>179</v>
      </c>
      <c r="E20" s="181">
        <v>2383</v>
      </c>
      <c r="F20" s="182">
        <v>240288</v>
      </c>
      <c r="G20" s="103">
        <v>17400</v>
      </c>
      <c r="H20" s="104"/>
      <c r="I20" s="104"/>
      <c r="J20" s="104"/>
      <c r="K20" s="104"/>
      <c r="L20" s="104"/>
      <c r="M20" s="104"/>
      <c r="N20" s="104"/>
      <c r="O20" s="104"/>
      <c r="P20" s="106" t="s">
        <v>44</v>
      </c>
      <c r="Q20" s="163" t="s">
        <v>182</v>
      </c>
      <c r="R20" s="163"/>
    </row>
    <row r="21" spans="1:18" s="100" customFormat="1">
      <c r="A21" s="119" t="s">
        <v>43</v>
      </c>
      <c r="B21" s="115" t="s">
        <v>106</v>
      </c>
      <c r="C21" s="117" t="s">
        <v>136</v>
      </c>
      <c r="D21" s="117"/>
      <c r="E21" s="181">
        <v>2117</v>
      </c>
      <c r="F21" s="182">
        <v>240254</v>
      </c>
      <c r="G21" s="103"/>
      <c r="H21" s="104"/>
      <c r="I21" s="104"/>
      <c r="J21" s="104"/>
      <c r="K21" s="104"/>
      <c r="L21" s="104"/>
      <c r="M21" s="104"/>
      <c r="N21" s="104">
        <v>8132</v>
      </c>
      <c r="O21" s="104"/>
      <c r="P21" s="106" t="s">
        <v>177</v>
      </c>
      <c r="Q21" s="163" t="s">
        <v>182</v>
      </c>
      <c r="R21" s="163"/>
    </row>
    <row r="22" spans="1:18" s="100" customFormat="1" ht="37.5">
      <c r="A22" s="119" t="s">
        <v>46</v>
      </c>
      <c r="B22" s="115" t="s">
        <v>106</v>
      </c>
      <c r="C22" s="117" t="s">
        <v>137</v>
      </c>
      <c r="D22" s="163" t="s">
        <v>179</v>
      </c>
      <c r="E22" s="181">
        <v>2108</v>
      </c>
      <c r="F22" s="182">
        <v>240254</v>
      </c>
      <c r="G22" s="103"/>
      <c r="H22" s="104"/>
      <c r="I22" s="104"/>
      <c r="J22" s="104">
        <v>33040</v>
      </c>
      <c r="K22" s="104"/>
      <c r="L22" s="104"/>
      <c r="M22" s="104"/>
      <c r="N22" s="104"/>
      <c r="O22" s="104"/>
      <c r="P22" s="106" t="s">
        <v>44</v>
      </c>
      <c r="Q22" s="163" t="s">
        <v>182</v>
      </c>
      <c r="R22" s="163"/>
    </row>
    <row r="23" spans="1:18" s="100" customFormat="1">
      <c r="A23" s="119" t="s">
        <v>47</v>
      </c>
      <c r="B23" s="115" t="s">
        <v>104</v>
      </c>
      <c r="C23" s="117" t="s">
        <v>112</v>
      </c>
      <c r="D23" s="117"/>
      <c r="E23" s="181">
        <v>2238</v>
      </c>
      <c r="F23" s="182">
        <v>240269</v>
      </c>
      <c r="G23" s="103"/>
      <c r="H23" s="104">
        <v>13150</v>
      </c>
      <c r="I23" s="104"/>
      <c r="J23" s="104"/>
      <c r="K23" s="104"/>
      <c r="L23" s="104"/>
      <c r="M23" s="104"/>
      <c r="N23" s="104"/>
      <c r="O23" s="104"/>
      <c r="P23" s="106" t="s">
        <v>177</v>
      </c>
      <c r="Q23" s="163" t="s">
        <v>182</v>
      </c>
      <c r="R23" s="163"/>
    </row>
    <row r="24" spans="1:18" s="100" customFormat="1">
      <c r="A24" s="119" t="s">
        <v>48</v>
      </c>
      <c r="B24" s="115" t="s">
        <v>104</v>
      </c>
      <c r="C24" s="117" t="s">
        <v>112</v>
      </c>
      <c r="D24" s="117" t="s">
        <v>168</v>
      </c>
      <c r="E24" s="181">
        <v>2154</v>
      </c>
      <c r="F24" s="182">
        <v>240259</v>
      </c>
      <c r="G24" s="103"/>
      <c r="H24" s="104">
        <v>6100</v>
      </c>
      <c r="I24" s="104"/>
      <c r="J24" s="104"/>
      <c r="K24" s="104"/>
      <c r="L24" s="104"/>
      <c r="M24" s="104"/>
      <c r="N24" s="104"/>
      <c r="O24" s="104"/>
      <c r="P24" s="106" t="s">
        <v>177</v>
      </c>
      <c r="Q24" s="163" t="s">
        <v>182</v>
      </c>
      <c r="R24" s="163"/>
    </row>
    <row r="25" spans="1:18" s="100" customFormat="1">
      <c r="A25" s="119" t="s">
        <v>49</v>
      </c>
      <c r="B25" s="115" t="s">
        <v>104</v>
      </c>
      <c r="C25" s="117" t="s">
        <v>114</v>
      </c>
      <c r="D25" s="117"/>
      <c r="E25" s="181">
        <v>2285</v>
      </c>
      <c r="F25" s="182">
        <v>240275</v>
      </c>
      <c r="G25" s="103"/>
      <c r="H25" s="104">
        <v>9309</v>
      </c>
      <c r="I25" s="104"/>
      <c r="J25" s="104"/>
      <c r="K25" s="104"/>
      <c r="L25" s="104"/>
      <c r="M25" s="104"/>
      <c r="N25" s="104"/>
      <c r="O25" s="104"/>
      <c r="P25" s="106" t="s">
        <v>177</v>
      </c>
      <c r="Q25" s="163" t="s">
        <v>182</v>
      </c>
      <c r="R25" s="163"/>
    </row>
    <row r="26" spans="1:18" s="100" customFormat="1">
      <c r="A26" s="119" t="s">
        <v>50</v>
      </c>
      <c r="B26" s="119" t="s">
        <v>241</v>
      </c>
      <c r="C26" s="120" t="s">
        <v>242</v>
      </c>
      <c r="D26" s="117"/>
      <c r="E26" s="181">
        <v>2694</v>
      </c>
      <c r="F26" s="182">
        <v>240309</v>
      </c>
      <c r="G26" s="103">
        <v>18097</v>
      </c>
      <c r="H26" s="104"/>
      <c r="I26" s="104"/>
      <c r="J26" s="104"/>
      <c r="K26" s="104"/>
      <c r="L26" s="104"/>
      <c r="M26" s="104"/>
      <c r="N26" s="104"/>
      <c r="O26" s="104"/>
      <c r="P26" s="106" t="s">
        <v>30</v>
      </c>
      <c r="Q26" s="163" t="s">
        <v>182</v>
      </c>
      <c r="R26" s="163"/>
    </row>
    <row r="27" spans="1:18" s="100" customFormat="1">
      <c r="A27" s="119" t="s">
        <v>51</v>
      </c>
      <c r="B27" s="119" t="s">
        <v>239</v>
      </c>
      <c r="C27" s="120" t="s">
        <v>244</v>
      </c>
      <c r="D27" s="117"/>
      <c r="E27" s="181">
        <v>2693</v>
      </c>
      <c r="F27" s="182">
        <v>240309</v>
      </c>
      <c r="G27" s="103">
        <v>4500</v>
      </c>
      <c r="H27" s="104"/>
      <c r="I27" s="104"/>
      <c r="J27" s="104"/>
      <c r="K27" s="104"/>
      <c r="L27" s="104"/>
      <c r="M27" s="104"/>
      <c r="N27" s="104"/>
      <c r="O27" s="104"/>
      <c r="P27" s="106" t="s">
        <v>30</v>
      </c>
      <c r="Q27" s="163" t="s">
        <v>182</v>
      </c>
      <c r="R27" s="163"/>
    </row>
    <row r="28" spans="1:18" s="100" customFormat="1">
      <c r="A28" s="119" t="s">
        <v>52</v>
      </c>
      <c r="B28" s="115" t="s">
        <v>104</v>
      </c>
      <c r="C28" s="117" t="s">
        <v>115</v>
      </c>
      <c r="D28" s="117"/>
      <c r="E28" s="181">
        <v>2119</v>
      </c>
      <c r="F28" s="182">
        <v>240254</v>
      </c>
      <c r="G28" s="103"/>
      <c r="H28" s="104">
        <v>1795</v>
      </c>
      <c r="I28" s="104"/>
      <c r="J28" s="104"/>
      <c r="K28" s="104"/>
      <c r="L28" s="104"/>
      <c r="M28" s="104"/>
      <c r="N28" s="104"/>
      <c r="O28" s="104"/>
      <c r="P28" s="106" t="s">
        <v>54</v>
      </c>
      <c r="Q28" s="163" t="s">
        <v>182</v>
      </c>
      <c r="R28" s="163"/>
    </row>
    <row r="29" spans="1:18" s="100" customFormat="1" ht="37.5">
      <c r="A29" s="119" t="s">
        <v>53</v>
      </c>
      <c r="B29" s="115" t="s">
        <v>105</v>
      </c>
      <c r="C29" s="117" t="s">
        <v>116</v>
      </c>
      <c r="D29" s="117" t="s">
        <v>179</v>
      </c>
      <c r="E29" s="181">
        <v>2207</v>
      </c>
      <c r="F29" s="182">
        <v>240267</v>
      </c>
      <c r="G29" s="103">
        <v>6800</v>
      </c>
      <c r="H29" s="104"/>
      <c r="I29" s="104"/>
      <c r="J29" s="104"/>
      <c r="K29" s="104"/>
      <c r="L29" s="104"/>
      <c r="M29" s="104"/>
      <c r="N29" s="104"/>
      <c r="O29" s="104"/>
      <c r="P29" s="106" t="s">
        <v>44</v>
      </c>
      <c r="Q29" s="163" t="s">
        <v>182</v>
      </c>
      <c r="R29" s="163"/>
    </row>
    <row r="30" spans="1:18" s="100" customFormat="1">
      <c r="A30" s="119" t="s">
        <v>55</v>
      </c>
      <c r="B30" s="115" t="s">
        <v>103</v>
      </c>
      <c r="C30" s="117" t="s">
        <v>57</v>
      </c>
      <c r="D30" s="117"/>
      <c r="E30" s="181">
        <v>2396</v>
      </c>
      <c r="F30" s="182">
        <v>240289</v>
      </c>
      <c r="G30" s="103">
        <v>12968.4</v>
      </c>
      <c r="H30" s="104"/>
      <c r="I30" s="104"/>
      <c r="J30" s="104"/>
      <c r="K30" s="104"/>
      <c r="L30" s="104"/>
      <c r="M30" s="104"/>
      <c r="N30" s="104"/>
      <c r="O30" s="104"/>
      <c r="P30" s="106" t="s">
        <v>44</v>
      </c>
      <c r="Q30" s="163" t="s">
        <v>182</v>
      </c>
      <c r="R30" s="163"/>
    </row>
    <row r="31" spans="1:18" s="100" customFormat="1">
      <c r="A31" s="119" t="s">
        <v>56</v>
      </c>
      <c r="B31" s="115" t="s">
        <v>245</v>
      </c>
      <c r="C31" s="117" t="s">
        <v>245</v>
      </c>
      <c r="D31" s="117"/>
      <c r="E31" s="181">
        <v>2341</v>
      </c>
      <c r="F31" s="182">
        <v>240289</v>
      </c>
      <c r="G31" s="103"/>
      <c r="H31" s="104"/>
      <c r="I31" s="104"/>
      <c r="J31" s="104"/>
      <c r="K31" s="104"/>
      <c r="L31" s="104"/>
      <c r="M31" s="104"/>
      <c r="N31" s="104"/>
      <c r="O31" s="104">
        <v>366</v>
      </c>
      <c r="P31" s="106"/>
      <c r="Q31" s="163" t="s">
        <v>182</v>
      </c>
      <c r="R31" s="163"/>
    </row>
    <row r="32" spans="1:18" s="100" customFormat="1">
      <c r="A32" s="119" t="s">
        <v>209</v>
      </c>
      <c r="B32" s="115" t="s">
        <v>60</v>
      </c>
      <c r="C32" s="117" t="s">
        <v>113</v>
      </c>
      <c r="D32" s="117" t="s">
        <v>179</v>
      </c>
      <c r="E32" s="181">
        <v>2194</v>
      </c>
      <c r="F32" s="182">
        <v>240266</v>
      </c>
      <c r="G32" s="103"/>
      <c r="H32" s="104"/>
      <c r="I32" s="104"/>
      <c r="J32" s="104"/>
      <c r="K32" s="104"/>
      <c r="L32" s="104"/>
      <c r="M32" s="104"/>
      <c r="N32" s="104">
        <v>1100</v>
      </c>
      <c r="O32" s="104"/>
      <c r="P32" s="106" t="s">
        <v>54</v>
      </c>
      <c r="Q32" s="163" t="s">
        <v>182</v>
      </c>
      <c r="R32" s="163"/>
    </row>
    <row r="33" spans="1:18" s="100" customFormat="1">
      <c r="A33" s="119" t="s">
        <v>210</v>
      </c>
      <c r="B33" s="115" t="s">
        <v>104</v>
      </c>
      <c r="C33" s="117" t="s">
        <v>117</v>
      </c>
      <c r="D33" s="117"/>
      <c r="E33" s="181">
        <v>2196</v>
      </c>
      <c r="F33" s="182">
        <v>240266</v>
      </c>
      <c r="G33" s="103"/>
      <c r="H33" s="104">
        <v>7234</v>
      </c>
      <c r="I33" s="104"/>
      <c r="J33" s="104"/>
      <c r="K33" s="104"/>
      <c r="L33" s="104"/>
      <c r="M33" s="104"/>
      <c r="N33" s="104"/>
      <c r="O33" s="104"/>
      <c r="P33" s="106" t="s">
        <v>177</v>
      </c>
      <c r="Q33" s="163" t="s">
        <v>182</v>
      </c>
      <c r="R33" s="163"/>
    </row>
    <row r="34" spans="1:18" s="100" customFormat="1" ht="37.5">
      <c r="A34" s="119" t="s">
        <v>211</v>
      </c>
      <c r="B34" s="115" t="s">
        <v>108</v>
      </c>
      <c r="C34" s="117" t="s">
        <v>138</v>
      </c>
      <c r="D34" s="117"/>
      <c r="E34" s="181">
        <v>2235</v>
      </c>
      <c r="F34" s="182">
        <v>240269</v>
      </c>
      <c r="G34" s="103"/>
      <c r="H34" s="104"/>
      <c r="I34" s="104"/>
      <c r="J34" s="104"/>
      <c r="K34" s="104"/>
      <c r="L34" s="104"/>
      <c r="M34" s="104"/>
      <c r="N34" s="104"/>
      <c r="O34" s="104">
        <v>800</v>
      </c>
      <c r="P34" s="106" t="s">
        <v>44</v>
      </c>
      <c r="Q34" s="163" t="s">
        <v>182</v>
      </c>
      <c r="R34" s="163"/>
    </row>
    <row r="35" spans="1:18" s="100" customFormat="1">
      <c r="A35" s="119" t="s">
        <v>213</v>
      </c>
      <c r="B35" s="115" t="s">
        <v>109</v>
      </c>
      <c r="C35" s="117" t="s">
        <v>118</v>
      </c>
      <c r="D35" s="117"/>
      <c r="E35" s="181">
        <v>2273</v>
      </c>
      <c r="F35" s="182">
        <v>240274</v>
      </c>
      <c r="G35" s="103"/>
      <c r="H35" s="104"/>
      <c r="I35" s="104"/>
      <c r="J35" s="104"/>
      <c r="K35" s="104">
        <v>6480</v>
      </c>
      <c r="L35" s="104"/>
      <c r="M35" s="104"/>
      <c r="N35" s="104"/>
      <c r="O35" s="104"/>
      <c r="P35" s="106" t="s">
        <v>177</v>
      </c>
      <c r="Q35" s="163" t="s">
        <v>182</v>
      </c>
      <c r="R35" s="163"/>
    </row>
    <row r="36" spans="1:18" s="100" customFormat="1" ht="37.5">
      <c r="A36" s="119" t="s">
        <v>214</v>
      </c>
      <c r="B36" s="115" t="s">
        <v>110</v>
      </c>
      <c r="C36" s="117" t="s">
        <v>139</v>
      </c>
      <c r="D36" s="117" t="s">
        <v>179</v>
      </c>
      <c r="E36" s="181">
        <v>2367</v>
      </c>
      <c r="F36" s="182">
        <v>240284</v>
      </c>
      <c r="G36" s="103"/>
      <c r="H36" s="104"/>
      <c r="I36" s="104"/>
      <c r="J36" s="104">
        <v>15750</v>
      </c>
      <c r="K36" s="104"/>
      <c r="L36" s="104"/>
      <c r="M36" s="104"/>
      <c r="N36" s="104"/>
      <c r="O36" s="104"/>
      <c r="P36" s="106" t="s">
        <v>44</v>
      </c>
      <c r="Q36" s="163" t="s">
        <v>182</v>
      </c>
      <c r="R36" s="163"/>
    </row>
    <row r="37" spans="1:18" s="100" customFormat="1">
      <c r="A37" s="119" t="s">
        <v>215</v>
      </c>
      <c r="B37" s="115" t="s">
        <v>104</v>
      </c>
      <c r="C37" s="117" t="s">
        <v>119</v>
      </c>
      <c r="D37" s="117" t="s">
        <v>168</v>
      </c>
      <c r="E37" s="181">
        <v>2279</v>
      </c>
      <c r="F37" s="182">
        <v>240275</v>
      </c>
      <c r="G37" s="103"/>
      <c r="H37" s="104">
        <v>5900</v>
      </c>
      <c r="I37" s="104"/>
      <c r="J37" s="104"/>
      <c r="K37" s="104"/>
      <c r="L37" s="104"/>
      <c r="M37" s="104"/>
      <c r="N37" s="104"/>
      <c r="O37" s="104"/>
      <c r="P37" s="106" t="s">
        <v>177</v>
      </c>
      <c r="Q37" s="163" t="s">
        <v>182</v>
      </c>
      <c r="R37" s="163"/>
    </row>
    <row r="38" spans="1:18" s="100" customFormat="1">
      <c r="A38" s="119" t="s">
        <v>217</v>
      </c>
      <c r="B38" s="115" t="s">
        <v>104</v>
      </c>
      <c r="C38" s="117" t="s">
        <v>161</v>
      </c>
      <c r="D38" s="117" t="s">
        <v>160</v>
      </c>
      <c r="E38" s="181">
        <v>2298</v>
      </c>
      <c r="F38" s="182">
        <v>240276</v>
      </c>
      <c r="G38" s="103"/>
      <c r="H38" s="104">
        <v>6742</v>
      </c>
      <c r="I38" s="104"/>
      <c r="J38" s="104"/>
      <c r="K38" s="104"/>
      <c r="L38" s="104"/>
      <c r="M38" s="104"/>
      <c r="N38" s="104"/>
      <c r="O38" s="104"/>
      <c r="P38" s="106" t="s">
        <v>177</v>
      </c>
      <c r="Q38" s="163" t="s">
        <v>182</v>
      </c>
      <c r="R38" s="163"/>
    </row>
    <row r="39" spans="1:18" s="100" customFormat="1" ht="37.5">
      <c r="A39" s="119" t="s">
        <v>322</v>
      </c>
      <c r="B39" s="115" t="s">
        <v>104</v>
      </c>
      <c r="C39" s="117" t="s">
        <v>169</v>
      </c>
      <c r="D39" s="117" t="s">
        <v>170</v>
      </c>
      <c r="E39" s="181">
        <v>2557</v>
      </c>
      <c r="F39" s="182">
        <v>240290</v>
      </c>
      <c r="G39" s="103"/>
      <c r="H39" s="104">
        <f>21740+3690</f>
        <v>25430</v>
      </c>
      <c r="I39" s="104"/>
      <c r="J39" s="104"/>
      <c r="K39" s="104"/>
      <c r="L39" s="104"/>
      <c r="M39" s="104"/>
      <c r="N39" s="104"/>
      <c r="O39" s="104"/>
      <c r="P39" s="106" t="s">
        <v>177</v>
      </c>
      <c r="Q39" s="163" t="s">
        <v>182</v>
      </c>
      <c r="R39" s="163"/>
    </row>
    <row r="40" spans="1:18" s="100" customFormat="1" ht="37.5">
      <c r="A40" s="119" t="s">
        <v>221</v>
      </c>
      <c r="B40" s="115" t="s">
        <v>104</v>
      </c>
      <c r="C40" s="117" t="s">
        <v>122</v>
      </c>
      <c r="D40" s="117"/>
      <c r="E40" s="181">
        <v>2205</v>
      </c>
      <c r="F40" s="182">
        <v>240267</v>
      </c>
      <c r="G40" s="103"/>
      <c r="H40" s="104"/>
      <c r="I40" s="104"/>
      <c r="J40" s="104"/>
      <c r="K40" s="104"/>
      <c r="L40" s="104"/>
      <c r="M40" s="104"/>
      <c r="N40" s="104"/>
      <c r="O40" s="104"/>
      <c r="P40" s="106" t="s">
        <v>44</v>
      </c>
      <c r="Q40" s="163" t="s">
        <v>182</v>
      </c>
      <c r="R40" s="163"/>
    </row>
    <row r="41" spans="1:18" s="100" customFormat="1" ht="37.5">
      <c r="A41" s="119" t="s">
        <v>222</v>
      </c>
      <c r="B41" s="115" t="s">
        <v>103</v>
      </c>
      <c r="C41" s="117" t="s">
        <v>243</v>
      </c>
      <c r="D41" s="117" t="s">
        <v>179</v>
      </c>
      <c r="E41" s="181">
        <v>2249</v>
      </c>
      <c r="F41" s="182">
        <v>240270</v>
      </c>
      <c r="G41" s="103">
        <v>7590</v>
      </c>
      <c r="H41" s="104"/>
      <c r="I41" s="104"/>
      <c r="J41" s="104"/>
      <c r="K41" s="104"/>
      <c r="L41" s="104"/>
      <c r="M41" s="104"/>
      <c r="N41" s="104"/>
      <c r="O41" s="104"/>
      <c r="P41" s="106" t="s">
        <v>44</v>
      </c>
      <c r="Q41" s="163" t="s">
        <v>182</v>
      </c>
      <c r="R41" s="163" t="s">
        <v>178</v>
      </c>
    </row>
    <row r="42" spans="1:18" s="100" customFormat="1">
      <c r="A42" s="119" t="s">
        <v>246</v>
      </c>
      <c r="B42" s="115" t="s">
        <v>104</v>
      </c>
      <c r="C42" s="117" t="s">
        <v>141</v>
      </c>
      <c r="D42" s="117" t="s">
        <v>101</v>
      </c>
      <c r="E42" s="181">
        <v>2342</v>
      </c>
      <c r="F42" s="182">
        <v>240289</v>
      </c>
      <c r="G42" s="103"/>
      <c r="H42" s="104">
        <v>8239</v>
      </c>
      <c r="I42" s="104"/>
      <c r="J42" s="104"/>
      <c r="K42" s="104"/>
      <c r="L42" s="104"/>
      <c r="M42" s="104"/>
      <c r="N42" s="104"/>
      <c r="O42" s="104"/>
      <c r="P42" s="106" t="s">
        <v>177</v>
      </c>
      <c r="Q42" s="163" t="s">
        <v>182</v>
      </c>
      <c r="R42" s="163"/>
    </row>
    <row r="43" spans="1:18" s="100" customFormat="1" ht="37.5">
      <c r="A43" s="119" t="s">
        <v>247</v>
      </c>
      <c r="B43" s="115" t="s">
        <v>103</v>
      </c>
      <c r="C43" s="117" t="s">
        <v>145</v>
      </c>
      <c r="D43" s="117" t="s">
        <v>111</v>
      </c>
      <c r="E43" s="181">
        <v>2374</v>
      </c>
      <c r="F43" s="182">
        <v>240287</v>
      </c>
      <c r="G43" s="103">
        <v>8000</v>
      </c>
      <c r="H43" s="104"/>
      <c r="I43" s="104"/>
      <c r="J43" s="104"/>
      <c r="K43" s="104"/>
      <c r="L43" s="104"/>
      <c r="M43" s="104"/>
      <c r="N43" s="104"/>
      <c r="O43" s="104"/>
      <c r="P43" s="106" t="s">
        <v>30</v>
      </c>
      <c r="Q43" s="163" t="s">
        <v>182</v>
      </c>
      <c r="R43" s="163"/>
    </row>
    <row r="44" spans="1:18" s="100" customFormat="1">
      <c r="A44" s="119" t="s">
        <v>248</v>
      </c>
      <c r="B44" s="115" t="s">
        <v>110</v>
      </c>
      <c r="C44" s="117" t="s">
        <v>150</v>
      </c>
      <c r="D44" s="117" t="s">
        <v>151</v>
      </c>
      <c r="E44" s="181">
        <v>2559</v>
      </c>
      <c r="F44" s="182">
        <v>240290</v>
      </c>
      <c r="G44" s="103"/>
      <c r="H44" s="104"/>
      <c r="I44" s="104"/>
      <c r="J44" s="104">
        <v>11300</v>
      </c>
      <c r="K44" s="104"/>
      <c r="L44" s="104"/>
      <c r="M44" s="104"/>
      <c r="N44" s="104"/>
      <c r="O44" s="104"/>
      <c r="P44" s="106" t="s">
        <v>177</v>
      </c>
      <c r="Q44" s="163" t="s">
        <v>182</v>
      </c>
      <c r="R44" s="163"/>
    </row>
    <row r="45" spans="1:18" s="100" customFormat="1">
      <c r="A45" s="119" t="s">
        <v>249</v>
      </c>
      <c r="B45" s="115" t="s">
        <v>60</v>
      </c>
      <c r="C45" s="117" t="s">
        <v>113</v>
      </c>
      <c r="D45" s="117" t="s">
        <v>102</v>
      </c>
      <c r="E45" s="181">
        <v>2268</v>
      </c>
      <c r="F45" s="182">
        <v>240273</v>
      </c>
      <c r="G45" s="103"/>
      <c r="H45" s="104"/>
      <c r="I45" s="104"/>
      <c r="J45" s="104"/>
      <c r="K45" s="104"/>
      <c r="L45" s="104"/>
      <c r="M45" s="104"/>
      <c r="N45" s="104">
        <v>495</v>
      </c>
      <c r="O45" s="104"/>
      <c r="P45" s="106" t="s">
        <v>54</v>
      </c>
      <c r="Q45" s="163" t="s">
        <v>182</v>
      </c>
      <c r="R45" s="163"/>
    </row>
    <row r="46" spans="1:18" s="100" customFormat="1">
      <c r="A46" s="119" t="s">
        <v>250</v>
      </c>
      <c r="B46" s="115" t="s">
        <v>60</v>
      </c>
      <c r="C46" s="117" t="s">
        <v>155</v>
      </c>
      <c r="D46" s="117" t="s">
        <v>102</v>
      </c>
      <c r="E46" s="181">
        <v>2275</v>
      </c>
      <c r="F46" s="182">
        <v>240274</v>
      </c>
      <c r="G46" s="103"/>
      <c r="H46" s="104"/>
      <c r="I46" s="104"/>
      <c r="J46" s="104"/>
      <c r="K46" s="104"/>
      <c r="L46" s="104"/>
      <c r="M46" s="104"/>
      <c r="N46" s="104">
        <v>5100</v>
      </c>
      <c r="O46" s="104"/>
      <c r="P46" s="106" t="s">
        <v>177</v>
      </c>
      <c r="Q46" s="163" t="s">
        <v>182</v>
      </c>
      <c r="R46" s="163"/>
    </row>
    <row r="47" spans="1:18" s="100" customFormat="1">
      <c r="A47" s="119" t="s">
        <v>251</v>
      </c>
      <c r="B47" s="115" t="s">
        <v>104</v>
      </c>
      <c r="C47" s="117" t="s">
        <v>167</v>
      </c>
      <c r="D47" s="117" t="s">
        <v>168</v>
      </c>
      <c r="E47" s="181">
        <v>2253</v>
      </c>
      <c r="F47" s="182">
        <v>240270</v>
      </c>
      <c r="G47" s="103"/>
      <c r="H47" s="104">
        <v>28943.66</v>
      </c>
      <c r="I47" s="104"/>
      <c r="J47" s="104"/>
      <c r="K47" s="104"/>
      <c r="L47" s="104"/>
      <c r="M47" s="104"/>
      <c r="N47" s="104"/>
      <c r="O47" s="104"/>
      <c r="P47" s="106" t="s">
        <v>177</v>
      </c>
      <c r="Q47" s="163" t="s">
        <v>182</v>
      </c>
      <c r="R47" s="163"/>
    </row>
    <row r="48" spans="1:18" s="100" customFormat="1">
      <c r="A48" s="119" t="s">
        <v>252</v>
      </c>
      <c r="B48" s="115" t="s">
        <v>104</v>
      </c>
      <c r="C48" s="117" t="s">
        <v>171</v>
      </c>
      <c r="D48" s="117"/>
      <c r="E48" s="181">
        <v>2274</v>
      </c>
      <c r="F48" s="182">
        <v>240274</v>
      </c>
      <c r="G48" s="103"/>
      <c r="H48" s="104">
        <v>45025</v>
      </c>
      <c r="I48" s="104"/>
      <c r="J48" s="104"/>
      <c r="K48" s="104"/>
      <c r="L48" s="104"/>
      <c r="M48" s="104"/>
      <c r="N48" s="104"/>
      <c r="O48" s="104"/>
      <c r="P48" s="106" t="s">
        <v>177</v>
      </c>
      <c r="Q48" s="163" t="s">
        <v>182</v>
      </c>
      <c r="R48" s="163"/>
    </row>
    <row r="49" spans="1:18" s="100" customFormat="1">
      <c r="A49" s="119" t="s">
        <v>253</v>
      </c>
      <c r="B49" s="115" t="s">
        <v>60</v>
      </c>
      <c r="C49" s="117" t="s">
        <v>172</v>
      </c>
      <c r="D49" s="117"/>
      <c r="E49" s="181">
        <v>2579</v>
      </c>
      <c r="F49" s="182">
        <v>240295</v>
      </c>
      <c r="G49" s="103"/>
      <c r="H49" s="104"/>
      <c r="I49" s="104"/>
      <c r="J49" s="104">
        <v>1834</v>
      </c>
      <c r="K49" s="104"/>
      <c r="L49" s="104"/>
      <c r="M49" s="104"/>
      <c r="N49" s="104"/>
      <c r="O49" s="104"/>
      <c r="P49" s="106" t="s">
        <v>54</v>
      </c>
      <c r="Q49" s="163" t="s">
        <v>182</v>
      </c>
      <c r="R49" s="163" t="s">
        <v>173</v>
      </c>
    </row>
    <row r="50" spans="1:18" s="100" customFormat="1">
      <c r="A50" s="119" t="s">
        <v>254</v>
      </c>
      <c r="B50" s="115" t="s">
        <v>103</v>
      </c>
      <c r="C50" s="117" t="s">
        <v>185</v>
      </c>
      <c r="D50" s="117" t="s">
        <v>111</v>
      </c>
      <c r="E50" s="181">
        <v>2152</v>
      </c>
      <c r="F50" s="182">
        <v>240259</v>
      </c>
      <c r="G50" s="103">
        <v>16000</v>
      </c>
      <c r="H50" s="104"/>
      <c r="I50" s="104"/>
      <c r="J50" s="104"/>
      <c r="K50" s="104"/>
      <c r="L50" s="104"/>
      <c r="M50" s="104"/>
      <c r="N50" s="104"/>
      <c r="O50" s="104"/>
      <c r="P50" s="106" t="s">
        <v>30</v>
      </c>
      <c r="Q50" s="163" t="s">
        <v>182</v>
      </c>
      <c r="R50" s="163"/>
    </row>
    <row r="51" spans="1:18" s="100" customFormat="1">
      <c r="A51" s="119" t="s">
        <v>255</v>
      </c>
      <c r="B51" s="115" t="s">
        <v>186</v>
      </c>
      <c r="C51" s="117" t="s">
        <v>187</v>
      </c>
      <c r="D51" s="117"/>
      <c r="E51" s="181">
        <v>2214</v>
      </c>
      <c r="F51" s="182">
        <v>240267</v>
      </c>
      <c r="G51" s="103"/>
      <c r="H51" s="104"/>
      <c r="I51" s="104"/>
      <c r="J51" s="104"/>
      <c r="K51" s="104"/>
      <c r="L51" s="104"/>
      <c r="M51" s="104"/>
      <c r="N51" s="104"/>
      <c r="O51" s="104">
        <v>1715</v>
      </c>
      <c r="P51" s="106" t="s">
        <v>54</v>
      </c>
      <c r="Q51" s="163" t="s">
        <v>182</v>
      </c>
      <c r="R51" s="163"/>
    </row>
    <row r="52" spans="1:18" s="100" customFormat="1" ht="37.5">
      <c r="A52" s="119" t="s">
        <v>256</v>
      </c>
      <c r="B52" s="115" t="s">
        <v>104</v>
      </c>
      <c r="C52" s="117"/>
      <c r="D52" s="117" t="s">
        <v>188</v>
      </c>
      <c r="E52" s="181">
        <v>2141</v>
      </c>
      <c r="F52" s="182">
        <v>240256</v>
      </c>
      <c r="G52" s="103"/>
      <c r="H52" s="104">
        <v>6013.4</v>
      </c>
      <c r="I52" s="104"/>
      <c r="J52" s="104"/>
      <c r="K52" s="104"/>
      <c r="L52" s="104"/>
      <c r="M52" s="104"/>
      <c r="N52" s="104"/>
      <c r="O52" s="104"/>
      <c r="P52" s="106" t="s">
        <v>177</v>
      </c>
      <c r="Q52" s="163" t="s">
        <v>182</v>
      </c>
      <c r="R52" s="163"/>
    </row>
    <row r="53" spans="1:18" s="100" customFormat="1">
      <c r="A53" s="119" t="s">
        <v>257</v>
      </c>
      <c r="B53" s="115" t="s">
        <v>110</v>
      </c>
      <c r="C53" s="117" t="s">
        <v>189</v>
      </c>
      <c r="D53" s="117"/>
      <c r="E53" s="181">
        <v>2197</v>
      </c>
      <c r="F53" s="182">
        <v>240266</v>
      </c>
      <c r="G53" s="103"/>
      <c r="H53" s="104"/>
      <c r="I53" s="104"/>
      <c r="J53" s="104">
        <v>23620</v>
      </c>
      <c r="K53" s="104"/>
      <c r="L53" s="104"/>
      <c r="M53" s="104"/>
      <c r="N53" s="104"/>
      <c r="O53" s="104"/>
      <c r="P53" s="106" t="s">
        <v>177</v>
      </c>
      <c r="Q53" s="163" t="s">
        <v>182</v>
      </c>
      <c r="R53" s="163"/>
    </row>
    <row r="54" spans="1:18" s="100" customFormat="1">
      <c r="A54" s="119" t="s">
        <v>258</v>
      </c>
      <c r="B54" s="115" t="s">
        <v>104</v>
      </c>
      <c r="C54" s="117"/>
      <c r="D54" s="117" t="s">
        <v>179</v>
      </c>
      <c r="E54" s="181">
        <v>2142</v>
      </c>
      <c r="F54" s="182">
        <v>240256</v>
      </c>
      <c r="G54" s="103"/>
      <c r="H54" s="104">
        <v>31730</v>
      </c>
      <c r="I54" s="104"/>
      <c r="J54" s="104"/>
      <c r="K54" s="104"/>
      <c r="L54" s="104"/>
      <c r="M54" s="104"/>
      <c r="N54" s="104"/>
      <c r="O54" s="104"/>
      <c r="P54" s="106" t="s">
        <v>177</v>
      </c>
      <c r="Q54" s="163" t="s">
        <v>182</v>
      </c>
      <c r="R54" s="163"/>
    </row>
    <row r="55" spans="1:18" s="100" customFormat="1">
      <c r="A55" s="119" t="s">
        <v>259</v>
      </c>
      <c r="B55" s="115" t="s">
        <v>104</v>
      </c>
      <c r="C55" s="117"/>
      <c r="D55" s="117" t="s">
        <v>168</v>
      </c>
      <c r="E55" s="181">
        <v>2276</v>
      </c>
      <c r="F55" s="182">
        <v>240274</v>
      </c>
      <c r="G55" s="103"/>
      <c r="H55" s="104">
        <v>6505</v>
      </c>
      <c r="I55" s="104"/>
      <c r="J55" s="104"/>
      <c r="K55" s="104"/>
      <c r="L55" s="104"/>
      <c r="M55" s="104"/>
      <c r="N55" s="104"/>
      <c r="O55" s="104"/>
      <c r="P55" s="106" t="s">
        <v>177</v>
      </c>
      <c r="Q55" s="163" t="s">
        <v>182</v>
      </c>
      <c r="R55" s="163"/>
    </row>
    <row r="56" spans="1:18" s="100" customFormat="1">
      <c r="A56" s="119" t="s">
        <v>260</v>
      </c>
      <c r="B56" s="115" t="s">
        <v>104</v>
      </c>
      <c r="C56" s="117"/>
      <c r="D56" s="117"/>
      <c r="E56" s="181">
        <v>2223</v>
      </c>
      <c r="F56" s="182">
        <v>240268</v>
      </c>
      <c r="G56" s="103"/>
      <c r="H56" s="104">
        <v>34200</v>
      </c>
      <c r="I56" s="104"/>
      <c r="J56" s="104"/>
      <c r="K56" s="104"/>
      <c r="L56" s="104"/>
      <c r="M56" s="104"/>
      <c r="N56" s="104"/>
      <c r="O56" s="104"/>
      <c r="P56" s="106" t="s">
        <v>177</v>
      </c>
      <c r="Q56" s="163" t="s">
        <v>182</v>
      </c>
      <c r="R56" s="163"/>
    </row>
    <row r="57" spans="1:18" s="100" customFormat="1">
      <c r="A57" s="119" t="s">
        <v>261</v>
      </c>
      <c r="B57" s="115" t="s">
        <v>186</v>
      </c>
      <c r="C57" s="117" t="s">
        <v>190</v>
      </c>
      <c r="D57" s="117" t="s">
        <v>191</v>
      </c>
      <c r="E57" s="181">
        <v>2333</v>
      </c>
      <c r="F57" s="182">
        <v>240281</v>
      </c>
      <c r="G57" s="103"/>
      <c r="H57" s="104"/>
      <c r="I57" s="104"/>
      <c r="J57" s="104"/>
      <c r="K57" s="104"/>
      <c r="L57" s="104"/>
      <c r="M57" s="104"/>
      <c r="N57" s="104"/>
      <c r="O57" s="104">
        <v>480</v>
      </c>
      <c r="P57" s="106" t="s">
        <v>44</v>
      </c>
      <c r="Q57" s="163" t="s">
        <v>182</v>
      </c>
      <c r="R57" s="163"/>
    </row>
    <row r="58" spans="1:18" s="100" customFormat="1">
      <c r="A58" s="119" t="s">
        <v>262</v>
      </c>
      <c r="B58" s="115" t="s">
        <v>60</v>
      </c>
      <c r="C58" s="117" t="s">
        <v>192</v>
      </c>
      <c r="D58" s="117" t="s">
        <v>193</v>
      </c>
      <c r="E58" s="181">
        <v>2235</v>
      </c>
      <c r="F58" s="182">
        <v>240269</v>
      </c>
      <c r="G58" s="103"/>
      <c r="H58" s="104"/>
      <c r="I58" s="104"/>
      <c r="J58" s="104"/>
      <c r="K58" s="104"/>
      <c r="L58" s="104"/>
      <c r="M58" s="104"/>
      <c r="N58" s="104">
        <v>800</v>
      </c>
      <c r="O58" s="104"/>
      <c r="P58" s="106" t="s">
        <v>44</v>
      </c>
      <c r="Q58" s="163" t="s">
        <v>182</v>
      </c>
      <c r="R58" s="163"/>
    </row>
    <row r="59" spans="1:18" s="100" customFormat="1">
      <c r="A59" s="119" t="s">
        <v>263</v>
      </c>
      <c r="B59" s="93" t="s">
        <v>45</v>
      </c>
      <c r="C59" s="94" t="s">
        <v>197</v>
      </c>
      <c r="D59" s="94"/>
      <c r="E59" s="183">
        <v>2355</v>
      </c>
      <c r="F59" s="184">
        <v>240283</v>
      </c>
      <c r="G59" s="95">
        <v>850</v>
      </c>
      <c r="H59" s="96"/>
      <c r="I59" s="96"/>
      <c r="J59" s="96"/>
      <c r="K59" s="96"/>
      <c r="L59" s="96"/>
      <c r="M59" s="96"/>
      <c r="N59" s="96"/>
      <c r="O59" s="96"/>
      <c r="P59" s="99"/>
      <c r="Q59" s="163" t="s">
        <v>182</v>
      </c>
      <c r="R59" s="165"/>
    </row>
    <row r="60" spans="1:18" s="100" customFormat="1" ht="37.5">
      <c r="A60" s="119" t="s">
        <v>264</v>
      </c>
      <c r="B60" s="93" t="s">
        <v>60</v>
      </c>
      <c r="C60" s="94" t="s">
        <v>202</v>
      </c>
      <c r="D60" s="94" t="s">
        <v>203</v>
      </c>
      <c r="E60" s="183">
        <v>2643</v>
      </c>
      <c r="F60" s="184">
        <v>240301</v>
      </c>
      <c r="G60" s="95"/>
      <c r="H60" s="96"/>
      <c r="I60" s="96"/>
      <c r="J60" s="96"/>
      <c r="K60" s="96"/>
      <c r="L60" s="96"/>
      <c r="M60" s="96"/>
      <c r="N60" s="96">
        <v>159</v>
      </c>
      <c r="O60" s="96"/>
      <c r="P60" s="99" t="s">
        <v>54</v>
      </c>
      <c r="Q60" s="163" t="s">
        <v>182</v>
      </c>
      <c r="R60" s="165"/>
    </row>
    <row r="61" spans="1:18" s="100" customFormat="1">
      <c r="A61" s="119" t="s">
        <v>265</v>
      </c>
      <c r="B61" s="115" t="s">
        <v>104</v>
      </c>
      <c r="C61" s="94" t="s">
        <v>144</v>
      </c>
      <c r="D61" s="94" t="s">
        <v>101</v>
      </c>
      <c r="E61" s="183">
        <v>2390</v>
      </c>
      <c r="F61" s="184">
        <v>240288</v>
      </c>
      <c r="G61" s="95"/>
      <c r="H61" s="96">
        <v>17120</v>
      </c>
      <c r="I61" s="96"/>
      <c r="J61" s="96"/>
      <c r="K61" s="96"/>
      <c r="L61" s="96"/>
      <c r="M61" s="96"/>
      <c r="N61" s="96"/>
      <c r="O61" s="96"/>
      <c r="P61" s="99" t="s">
        <v>177</v>
      </c>
      <c r="Q61" s="163" t="s">
        <v>182</v>
      </c>
      <c r="R61" s="165"/>
    </row>
    <row r="62" spans="1:18" s="100" customFormat="1">
      <c r="A62" s="119" t="s">
        <v>266</v>
      </c>
      <c r="B62" s="115" t="s">
        <v>104</v>
      </c>
      <c r="C62" s="94" t="s">
        <v>162</v>
      </c>
      <c r="D62" s="94" t="s">
        <v>102</v>
      </c>
      <c r="E62" s="183">
        <v>2155</v>
      </c>
      <c r="F62" s="184">
        <v>240259</v>
      </c>
      <c r="G62" s="95"/>
      <c r="H62" s="96">
        <v>99000</v>
      </c>
      <c r="I62" s="96"/>
      <c r="J62" s="96"/>
      <c r="K62" s="96"/>
      <c r="L62" s="96"/>
      <c r="M62" s="96"/>
      <c r="N62" s="96"/>
      <c r="O62" s="96"/>
      <c r="P62" s="99" t="s">
        <v>177</v>
      </c>
      <c r="Q62" s="163" t="s">
        <v>182</v>
      </c>
      <c r="R62" s="165"/>
    </row>
    <row r="63" spans="1:18" s="100" customFormat="1">
      <c r="A63" s="119" t="s">
        <v>267</v>
      </c>
      <c r="B63" s="93" t="s">
        <v>108</v>
      </c>
      <c r="C63" s="94" t="s">
        <v>238</v>
      </c>
      <c r="D63" s="94"/>
      <c r="E63" s="183">
        <v>2637</v>
      </c>
      <c r="F63" s="184">
        <v>240301</v>
      </c>
      <c r="G63" s="95"/>
      <c r="H63" s="96"/>
      <c r="I63" s="96"/>
      <c r="J63" s="96"/>
      <c r="K63" s="96"/>
      <c r="L63" s="96"/>
      <c r="M63" s="96">
        <v>50</v>
      </c>
      <c r="N63" s="96"/>
      <c r="O63" s="96"/>
      <c r="P63" s="99" t="s">
        <v>54</v>
      </c>
      <c r="Q63" s="163" t="s">
        <v>182</v>
      </c>
      <c r="R63" s="165"/>
    </row>
    <row r="64" spans="1:18" s="100" customFormat="1">
      <c r="A64" s="119" t="s">
        <v>268</v>
      </c>
      <c r="B64" s="93" t="s">
        <v>104</v>
      </c>
      <c r="C64" s="94" t="s">
        <v>143</v>
      </c>
      <c r="D64" s="94" t="s">
        <v>102</v>
      </c>
      <c r="E64" s="183">
        <v>2645</v>
      </c>
      <c r="F64" s="184">
        <v>240301</v>
      </c>
      <c r="G64" s="95"/>
      <c r="H64" s="96">
        <v>4500</v>
      </c>
      <c r="I64" s="96"/>
      <c r="J64" s="96"/>
      <c r="K64" s="96"/>
      <c r="L64" s="96"/>
      <c r="M64" s="96"/>
      <c r="N64" s="96"/>
      <c r="O64" s="96"/>
      <c r="P64" s="99" t="s">
        <v>54</v>
      </c>
      <c r="Q64" s="163" t="s">
        <v>182</v>
      </c>
      <c r="R64" s="165"/>
    </row>
    <row r="65" spans="1:18" s="100" customFormat="1">
      <c r="A65" s="119" t="s">
        <v>269</v>
      </c>
      <c r="B65" s="93" t="s">
        <v>276</v>
      </c>
      <c r="C65" s="94" t="s">
        <v>60</v>
      </c>
      <c r="D65" s="94"/>
      <c r="E65" s="183">
        <v>2644</v>
      </c>
      <c r="F65" s="184">
        <v>240301</v>
      </c>
      <c r="G65" s="95"/>
      <c r="H65" s="96"/>
      <c r="I65" s="96"/>
      <c r="J65" s="96"/>
      <c r="K65" s="96"/>
      <c r="L65" s="96"/>
      <c r="M65" s="96"/>
      <c r="N65" s="96">
        <v>138</v>
      </c>
      <c r="O65" s="96"/>
      <c r="P65" s="99" t="s">
        <v>54</v>
      </c>
      <c r="Q65" s="163" t="s">
        <v>182</v>
      </c>
      <c r="R65" s="165"/>
    </row>
    <row r="66" spans="1:18" s="100" customFormat="1">
      <c r="A66" s="119" t="s">
        <v>270</v>
      </c>
      <c r="B66" s="93" t="s">
        <v>104</v>
      </c>
      <c r="C66" s="94" t="s">
        <v>216</v>
      </c>
      <c r="D66" s="94" t="s">
        <v>102</v>
      </c>
      <c r="E66" s="183">
        <v>2689</v>
      </c>
      <c r="F66" s="184">
        <v>240308</v>
      </c>
      <c r="G66" s="95"/>
      <c r="H66" s="96">
        <v>3750</v>
      </c>
      <c r="I66" s="96"/>
      <c r="J66" s="96"/>
      <c r="K66" s="96"/>
      <c r="L66" s="96"/>
      <c r="M66" s="96"/>
      <c r="N66" s="96"/>
      <c r="O66" s="96"/>
      <c r="P66" s="99" t="s">
        <v>54</v>
      </c>
      <c r="Q66" s="163" t="s">
        <v>182</v>
      </c>
      <c r="R66" s="165"/>
    </row>
    <row r="67" spans="1:18" s="100" customFormat="1">
      <c r="A67" s="119" t="s">
        <v>271</v>
      </c>
      <c r="B67" s="93" t="s">
        <v>104</v>
      </c>
      <c r="C67" s="94" t="s">
        <v>218</v>
      </c>
      <c r="D67" s="94" t="s">
        <v>102</v>
      </c>
      <c r="E67" s="183">
        <v>2691</v>
      </c>
      <c r="F67" s="184">
        <v>240308</v>
      </c>
      <c r="G67" s="95"/>
      <c r="H67" s="96">
        <v>818.5</v>
      </c>
      <c r="I67" s="96"/>
      <c r="J67" s="96"/>
      <c r="K67" s="96"/>
      <c r="L67" s="96"/>
      <c r="M67" s="96"/>
      <c r="N67" s="96"/>
      <c r="O67" s="96"/>
      <c r="P67" s="99" t="s">
        <v>54</v>
      </c>
      <c r="Q67" s="163" t="s">
        <v>182</v>
      </c>
      <c r="R67" s="165"/>
    </row>
    <row r="68" spans="1:18" s="100" customFormat="1">
      <c r="A68" s="119" t="s">
        <v>272</v>
      </c>
      <c r="B68" s="93" t="s">
        <v>104</v>
      </c>
      <c r="C68" s="94" t="s">
        <v>143</v>
      </c>
      <c r="D68" s="94" t="s">
        <v>102</v>
      </c>
      <c r="E68" s="183">
        <v>2393</v>
      </c>
      <c r="F68" s="184">
        <v>240288</v>
      </c>
      <c r="G68" s="95"/>
      <c r="H68" s="96">
        <v>1825</v>
      </c>
      <c r="I68" s="96"/>
      <c r="J68" s="96"/>
      <c r="K68" s="96"/>
      <c r="L68" s="96"/>
      <c r="M68" s="96"/>
      <c r="N68" s="96"/>
      <c r="O68" s="96"/>
      <c r="P68" s="99" t="s">
        <v>54</v>
      </c>
      <c r="Q68" s="163" t="s">
        <v>182</v>
      </c>
      <c r="R68" s="165"/>
    </row>
    <row r="69" spans="1:18" s="100" customFormat="1">
      <c r="A69" s="119" t="s">
        <v>273</v>
      </c>
      <c r="B69" s="93" t="s">
        <v>104</v>
      </c>
      <c r="C69" s="94" t="s">
        <v>165</v>
      </c>
      <c r="D69" s="94" t="s">
        <v>100</v>
      </c>
      <c r="E69" s="183">
        <v>2588</v>
      </c>
      <c r="F69" s="184">
        <v>240295</v>
      </c>
      <c r="G69" s="95"/>
      <c r="H69" s="96">
        <v>13567.6</v>
      </c>
      <c r="I69" s="96"/>
      <c r="J69" s="96"/>
      <c r="K69" s="96"/>
      <c r="L69" s="96"/>
      <c r="M69" s="96"/>
      <c r="N69" s="96"/>
      <c r="O69" s="96"/>
      <c r="P69" s="99" t="s">
        <v>177</v>
      </c>
      <c r="Q69" s="163" t="s">
        <v>182</v>
      </c>
      <c r="R69" s="165"/>
    </row>
    <row r="70" spans="1:18" s="100" customFormat="1">
      <c r="A70" s="119" t="s">
        <v>274</v>
      </c>
      <c r="B70" s="93" t="s">
        <v>104</v>
      </c>
      <c r="C70" s="94" t="s">
        <v>223</v>
      </c>
      <c r="D70" s="94" t="s">
        <v>102</v>
      </c>
      <c r="E70" s="183">
        <v>2324</v>
      </c>
      <c r="F70" s="184">
        <v>240280</v>
      </c>
      <c r="G70" s="95"/>
      <c r="H70" s="96">
        <v>4429</v>
      </c>
      <c r="I70" s="96"/>
      <c r="J70" s="96"/>
      <c r="K70" s="96"/>
      <c r="L70" s="96"/>
      <c r="M70" s="96"/>
      <c r="N70" s="96"/>
      <c r="O70" s="96"/>
      <c r="P70" s="99" t="s">
        <v>54</v>
      </c>
      <c r="Q70" s="163" t="s">
        <v>182</v>
      </c>
      <c r="R70" s="165"/>
    </row>
    <row r="71" spans="1:18" s="100" customFormat="1">
      <c r="A71" s="119" t="s">
        <v>275</v>
      </c>
      <c r="B71" s="93" t="s">
        <v>104</v>
      </c>
      <c r="C71" s="94" t="s">
        <v>296</v>
      </c>
      <c r="D71" s="94" t="s">
        <v>102</v>
      </c>
      <c r="E71" s="183">
        <v>2672</v>
      </c>
      <c r="F71" s="184">
        <v>240297</v>
      </c>
      <c r="G71" s="95"/>
      <c r="H71" s="96">
        <v>60000</v>
      </c>
      <c r="I71" s="96"/>
      <c r="J71" s="96"/>
      <c r="K71" s="96"/>
      <c r="L71" s="96"/>
      <c r="M71" s="96"/>
      <c r="N71" s="96"/>
      <c r="O71" s="96"/>
      <c r="P71" s="99" t="s">
        <v>177</v>
      </c>
      <c r="Q71" s="163" t="s">
        <v>182</v>
      </c>
      <c r="R71" s="165"/>
    </row>
    <row r="72" spans="1:18" s="100" customFormat="1">
      <c r="A72" s="119" t="s">
        <v>297</v>
      </c>
      <c r="B72" s="229" t="s">
        <v>104</v>
      </c>
      <c r="C72" s="206" t="s">
        <v>228</v>
      </c>
      <c r="D72" s="206" t="s">
        <v>102</v>
      </c>
      <c r="E72" s="183">
        <v>2255</v>
      </c>
      <c r="F72" s="184">
        <v>240273</v>
      </c>
      <c r="G72" s="95"/>
      <c r="H72" s="96">
        <v>19710</v>
      </c>
      <c r="I72" s="96"/>
      <c r="J72" s="96"/>
      <c r="K72" s="96"/>
      <c r="L72" s="96"/>
      <c r="M72" s="96"/>
      <c r="N72" s="96"/>
      <c r="O72" s="96"/>
      <c r="P72" s="99" t="s">
        <v>177</v>
      </c>
      <c r="Q72" s="163" t="s">
        <v>182</v>
      </c>
      <c r="R72" s="165"/>
    </row>
    <row r="73" spans="1:18" s="100" customFormat="1">
      <c r="A73" s="119" t="s">
        <v>303</v>
      </c>
      <c r="B73" s="229" t="s">
        <v>108</v>
      </c>
      <c r="C73" s="206" t="s">
        <v>302</v>
      </c>
      <c r="D73" s="206" t="s">
        <v>102</v>
      </c>
      <c r="E73" s="183">
        <v>2862</v>
      </c>
      <c r="F73" s="184">
        <v>240326</v>
      </c>
      <c r="G73" s="95"/>
      <c r="H73" s="96"/>
      <c r="I73" s="96"/>
      <c r="J73" s="96"/>
      <c r="K73" s="96"/>
      <c r="L73" s="96"/>
      <c r="M73" s="96">
        <v>60</v>
      </c>
      <c r="N73" s="96"/>
      <c r="O73" s="96"/>
      <c r="P73" s="99" t="s">
        <v>30</v>
      </c>
      <c r="Q73" s="165" t="s">
        <v>182</v>
      </c>
      <c r="R73" s="165"/>
    </row>
    <row r="74" spans="1:18" s="100" customFormat="1">
      <c r="A74" s="119" t="s">
        <v>304</v>
      </c>
      <c r="B74" s="229" t="s">
        <v>104</v>
      </c>
      <c r="C74" s="206" t="s">
        <v>142</v>
      </c>
      <c r="D74" s="206" t="s">
        <v>101</v>
      </c>
      <c r="E74" s="183">
        <v>2321</v>
      </c>
      <c r="F74" s="184">
        <v>240280</v>
      </c>
      <c r="G74" s="95"/>
      <c r="H74" s="96">
        <v>13830</v>
      </c>
      <c r="I74" s="96"/>
      <c r="J74" s="96"/>
      <c r="K74" s="96"/>
      <c r="L74" s="96"/>
      <c r="M74" s="96"/>
      <c r="N74" s="96"/>
      <c r="O74" s="96"/>
      <c r="P74" s="99" t="s">
        <v>177</v>
      </c>
      <c r="Q74" s="163" t="s">
        <v>182</v>
      </c>
      <c r="R74" s="165"/>
    </row>
    <row r="75" spans="1:18" s="100" customFormat="1">
      <c r="A75" s="328" t="s">
        <v>315</v>
      </c>
      <c r="B75" s="329" t="s">
        <v>104</v>
      </c>
      <c r="C75" s="330" t="s">
        <v>207</v>
      </c>
      <c r="D75" s="330" t="s">
        <v>205</v>
      </c>
      <c r="E75" s="331">
        <v>2395</v>
      </c>
      <c r="F75" s="332">
        <v>240289</v>
      </c>
      <c r="G75" s="333"/>
      <c r="H75" s="334">
        <v>94180</v>
      </c>
      <c r="I75" s="334"/>
      <c r="J75" s="334"/>
      <c r="K75" s="334"/>
      <c r="L75" s="334"/>
      <c r="M75" s="334"/>
      <c r="N75" s="334"/>
      <c r="O75" s="334"/>
      <c r="P75" s="335" t="s">
        <v>177</v>
      </c>
      <c r="Q75" s="336" t="s">
        <v>182</v>
      </c>
      <c r="R75" s="337"/>
    </row>
    <row r="76" spans="1:18" s="100" customFormat="1">
      <c r="A76" s="119" t="s">
        <v>316</v>
      </c>
      <c r="B76" s="229" t="s">
        <v>305</v>
      </c>
      <c r="C76" s="206" t="s">
        <v>306</v>
      </c>
      <c r="D76" s="206" t="s">
        <v>102</v>
      </c>
      <c r="E76" s="183">
        <v>11</v>
      </c>
      <c r="F76" s="184">
        <v>240336</v>
      </c>
      <c r="G76" s="95">
        <v>7590</v>
      </c>
      <c r="H76" s="96"/>
      <c r="I76" s="96"/>
      <c r="J76" s="96"/>
      <c r="K76" s="96"/>
      <c r="L76" s="96"/>
      <c r="M76" s="96"/>
      <c r="N76" s="96"/>
      <c r="O76" s="96"/>
      <c r="P76" s="99" t="s">
        <v>44</v>
      </c>
      <c r="Q76" s="165" t="s">
        <v>182</v>
      </c>
      <c r="R76" s="165"/>
    </row>
    <row r="77" spans="1:18" s="100" customFormat="1">
      <c r="A77" s="119" t="s">
        <v>317</v>
      </c>
      <c r="B77" s="229" t="s">
        <v>104</v>
      </c>
      <c r="C77" s="206" t="s">
        <v>147</v>
      </c>
      <c r="D77" s="206" t="s">
        <v>102</v>
      </c>
      <c r="E77" s="183">
        <v>2619</v>
      </c>
      <c r="F77" s="184">
        <v>21152</v>
      </c>
      <c r="G77" s="95"/>
      <c r="H77" s="96">
        <v>73509</v>
      </c>
      <c r="I77" s="96"/>
      <c r="J77" s="96"/>
      <c r="K77" s="96"/>
      <c r="L77" s="96"/>
      <c r="M77" s="96"/>
      <c r="N77" s="96"/>
      <c r="O77" s="96"/>
      <c r="P77" s="99" t="s">
        <v>177</v>
      </c>
      <c r="Q77" s="165" t="s">
        <v>182</v>
      </c>
      <c r="R77" s="165"/>
    </row>
    <row r="78" spans="1:18" s="100" customFormat="1" ht="37.5">
      <c r="A78" s="119" t="s">
        <v>318</v>
      </c>
      <c r="B78" s="229" t="s">
        <v>311</v>
      </c>
      <c r="C78" s="206" t="s">
        <v>312</v>
      </c>
      <c r="D78" s="206" t="s">
        <v>102</v>
      </c>
      <c r="E78" s="183">
        <v>15</v>
      </c>
      <c r="F78" s="184">
        <v>240336</v>
      </c>
      <c r="G78" s="95"/>
      <c r="H78" s="96"/>
      <c r="I78" s="96"/>
      <c r="J78" s="96"/>
      <c r="K78" s="96"/>
      <c r="L78" s="96"/>
      <c r="M78" s="96"/>
      <c r="N78" s="96"/>
      <c r="O78" s="96">
        <v>300</v>
      </c>
      <c r="P78" s="99" t="s">
        <v>54</v>
      </c>
      <c r="Q78" s="163" t="s">
        <v>182</v>
      </c>
      <c r="R78" s="165"/>
    </row>
    <row r="79" spans="1:18" s="100" customFormat="1">
      <c r="A79" s="119" t="s">
        <v>319</v>
      </c>
      <c r="B79" s="229" t="s">
        <v>239</v>
      </c>
      <c r="C79" s="206" t="s">
        <v>240</v>
      </c>
      <c r="D79" s="206" t="s">
        <v>102</v>
      </c>
      <c r="E79" s="183">
        <v>85</v>
      </c>
      <c r="F79" s="184">
        <v>240345</v>
      </c>
      <c r="G79" s="95">
        <v>4500</v>
      </c>
      <c r="H79" s="96"/>
      <c r="I79" s="96"/>
      <c r="J79" s="96"/>
      <c r="K79" s="96"/>
      <c r="L79" s="96"/>
      <c r="M79" s="96"/>
      <c r="N79" s="96"/>
      <c r="O79" s="96"/>
      <c r="P79" s="99" t="s">
        <v>30</v>
      </c>
      <c r="Q79" s="163" t="s">
        <v>182</v>
      </c>
      <c r="R79" s="165"/>
    </row>
    <row r="80" spans="1:18" s="100" customFormat="1">
      <c r="A80" s="119" t="s">
        <v>320</v>
      </c>
      <c r="B80" s="229" t="s">
        <v>313</v>
      </c>
      <c r="C80" s="206" t="s">
        <v>314</v>
      </c>
      <c r="D80" s="206" t="s">
        <v>102</v>
      </c>
      <c r="E80" s="183">
        <v>86</v>
      </c>
      <c r="F80" s="184">
        <v>240345</v>
      </c>
      <c r="G80" s="95"/>
      <c r="H80" s="96"/>
      <c r="I80" s="96">
        <v>5783</v>
      </c>
      <c r="J80" s="96"/>
      <c r="K80" s="96"/>
      <c r="L80" s="96"/>
      <c r="M80" s="96"/>
      <c r="N80" s="96"/>
      <c r="O80" s="96"/>
      <c r="P80" s="99" t="s">
        <v>30</v>
      </c>
      <c r="Q80" s="163" t="s">
        <v>182</v>
      </c>
      <c r="R80" s="165"/>
    </row>
    <row r="81" spans="1:18" s="100" customFormat="1">
      <c r="A81" s="119" t="s">
        <v>323</v>
      </c>
      <c r="B81" s="229" t="s">
        <v>310</v>
      </c>
      <c r="C81" s="206" t="s">
        <v>309</v>
      </c>
      <c r="D81" s="206"/>
      <c r="E81" s="183">
        <v>2829</v>
      </c>
      <c r="F81" s="184">
        <v>240324</v>
      </c>
      <c r="G81" s="95">
        <v>963</v>
      </c>
      <c r="H81" s="312"/>
      <c r="I81" s="312"/>
      <c r="J81" s="312"/>
      <c r="K81" s="312"/>
      <c r="L81" s="312"/>
      <c r="M81" s="312"/>
      <c r="N81" s="312"/>
      <c r="O81" s="312"/>
      <c r="P81" s="225" t="s">
        <v>54</v>
      </c>
      <c r="Q81" s="163" t="s">
        <v>182</v>
      </c>
      <c r="R81" s="165"/>
    </row>
    <row r="82" spans="1:18" s="100" customFormat="1">
      <c r="A82" s="119" t="s">
        <v>335</v>
      </c>
      <c r="B82" s="229" t="s">
        <v>110</v>
      </c>
      <c r="C82" s="206" t="s">
        <v>301</v>
      </c>
      <c r="D82" s="206"/>
      <c r="E82" s="183">
        <v>2737</v>
      </c>
      <c r="F82" s="184">
        <v>240315</v>
      </c>
      <c r="G82" s="95"/>
      <c r="H82" s="96"/>
      <c r="I82" s="96"/>
      <c r="J82" s="96">
        <v>25900</v>
      </c>
      <c r="K82" s="96"/>
      <c r="L82" s="96"/>
      <c r="M82" s="96"/>
      <c r="N82" s="96"/>
      <c r="O82" s="96"/>
      <c r="P82" s="99" t="s">
        <v>44</v>
      </c>
      <c r="Q82" s="163" t="s">
        <v>182</v>
      </c>
      <c r="R82" s="165"/>
    </row>
    <row r="83" spans="1:18" s="100" customFormat="1">
      <c r="A83" s="119" t="s">
        <v>336</v>
      </c>
      <c r="B83" s="229" t="s">
        <v>110</v>
      </c>
      <c r="C83" s="206" t="s">
        <v>324</v>
      </c>
      <c r="D83" s="206" t="s">
        <v>325</v>
      </c>
      <c r="E83" s="183">
        <v>63</v>
      </c>
      <c r="F83" s="184">
        <v>240343</v>
      </c>
      <c r="G83" s="95"/>
      <c r="H83" s="96"/>
      <c r="I83" s="96"/>
      <c r="J83" s="96">
        <v>44</v>
      </c>
      <c r="K83" s="96"/>
      <c r="L83" s="96"/>
      <c r="M83" s="96"/>
      <c r="N83" s="96"/>
      <c r="O83" s="96"/>
      <c r="P83" s="99" t="s">
        <v>54</v>
      </c>
      <c r="Q83" s="163" t="s">
        <v>182</v>
      </c>
      <c r="R83" s="165"/>
    </row>
    <row r="84" spans="1:18" s="100" customFormat="1">
      <c r="A84" s="119" t="s">
        <v>337</v>
      </c>
      <c r="B84" s="229" t="s">
        <v>103</v>
      </c>
      <c r="C84" s="206" t="s">
        <v>329</v>
      </c>
      <c r="D84" s="206" t="s">
        <v>111</v>
      </c>
      <c r="E84" s="183">
        <v>2370</v>
      </c>
      <c r="F84" s="184">
        <v>240284</v>
      </c>
      <c r="G84" s="95">
        <v>28686</v>
      </c>
      <c r="H84" s="96"/>
      <c r="I84" s="96"/>
      <c r="J84" s="96"/>
      <c r="K84" s="96"/>
      <c r="L84" s="96"/>
      <c r="M84" s="96"/>
      <c r="N84" s="96"/>
      <c r="O84" s="96"/>
      <c r="P84" s="225" t="s">
        <v>30</v>
      </c>
      <c r="Q84" s="163" t="s">
        <v>182</v>
      </c>
      <c r="R84" s="165"/>
    </row>
    <row r="85" spans="1:18" s="100" customFormat="1" ht="37.5">
      <c r="A85" s="119" t="s">
        <v>338</v>
      </c>
      <c r="B85" s="229" t="s">
        <v>276</v>
      </c>
      <c r="C85" s="206" t="s">
        <v>331</v>
      </c>
      <c r="D85" s="206" t="s">
        <v>332</v>
      </c>
      <c r="E85" s="183">
        <v>104</v>
      </c>
      <c r="F85" s="184">
        <v>240347</v>
      </c>
      <c r="G85" s="95"/>
      <c r="H85" s="96"/>
      <c r="I85" s="96"/>
      <c r="J85" s="96"/>
      <c r="K85" s="96"/>
      <c r="L85" s="96"/>
      <c r="M85" s="96"/>
      <c r="N85" s="96"/>
      <c r="O85" s="96">
        <v>1176</v>
      </c>
      <c r="P85" s="230" t="s">
        <v>54</v>
      </c>
      <c r="Q85" s="163" t="s">
        <v>182</v>
      </c>
      <c r="R85" s="165"/>
    </row>
    <row r="86" spans="1:18" s="100" customFormat="1">
      <c r="A86" s="119" t="s">
        <v>339</v>
      </c>
      <c r="B86" s="229" t="s">
        <v>333</v>
      </c>
      <c r="C86" s="206" t="s">
        <v>334</v>
      </c>
      <c r="D86" s="206" t="s">
        <v>102</v>
      </c>
      <c r="E86" s="183">
        <v>107</v>
      </c>
      <c r="F86" s="184">
        <v>240350</v>
      </c>
      <c r="G86" s="95"/>
      <c r="H86" s="96">
        <v>3424</v>
      </c>
      <c r="I86" s="96"/>
      <c r="J86" s="96"/>
      <c r="K86" s="96"/>
      <c r="L86" s="96"/>
      <c r="M86" s="96"/>
      <c r="N86" s="96"/>
      <c r="O86" s="96"/>
      <c r="P86" s="230" t="s">
        <v>54</v>
      </c>
      <c r="Q86" s="163" t="s">
        <v>182</v>
      </c>
      <c r="R86" s="165"/>
    </row>
    <row r="87" spans="1:18" s="100" customFormat="1">
      <c r="A87" s="119" t="s">
        <v>343</v>
      </c>
      <c r="B87" s="229" t="s">
        <v>333</v>
      </c>
      <c r="C87" s="206" t="s">
        <v>340</v>
      </c>
      <c r="D87" s="206" t="s">
        <v>102</v>
      </c>
      <c r="E87" s="315">
        <v>2646</v>
      </c>
      <c r="F87" s="184">
        <v>240301</v>
      </c>
      <c r="G87" s="95"/>
      <c r="H87" s="96">
        <v>3600</v>
      </c>
      <c r="I87" s="96"/>
      <c r="J87" s="96"/>
      <c r="K87" s="96"/>
      <c r="L87" s="96"/>
      <c r="M87" s="96"/>
      <c r="N87" s="96"/>
      <c r="O87" s="96"/>
      <c r="P87" s="230" t="s">
        <v>54</v>
      </c>
      <c r="Q87" s="163" t="s">
        <v>182</v>
      </c>
      <c r="R87" s="165"/>
    </row>
    <row r="88" spans="1:18" s="100" customFormat="1">
      <c r="A88" s="119" t="s">
        <v>344</v>
      </c>
      <c r="B88" s="229" t="s">
        <v>333</v>
      </c>
      <c r="C88" s="206" t="s">
        <v>341</v>
      </c>
      <c r="D88" s="206" t="s">
        <v>102</v>
      </c>
      <c r="E88" s="315">
        <v>2120</v>
      </c>
      <c r="F88" s="184">
        <v>240255</v>
      </c>
      <c r="G88" s="95"/>
      <c r="H88" s="96">
        <v>4000</v>
      </c>
      <c r="I88" s="96"/>
      <c r="J88" s="96"/>
      <c r="K88" s="96"/>
      <c r="L88" s="96"/>
      <c r="M88" s="96"/>
      <c r="N88" s="96"/>
      <c r="O88" s="96"/>
      <c r="P88" s="230" t="s">
        <v>54</v>
      </c>
      <c r="Q88" s="163" t="s">
        <v>182</v>
      </c>
      <c r="R88" s="165"/>
    </row>
    <row r="89" spans="1:18" s="100" customFormat="1">
      <c r="A89" s="119" t="s">
        <v>345</v>
      </c>
      <c r="B89" s="229" t="s">
        <v>333</v>
      </c>
      <c r="C89" s="206" t="s">
        <v>342</v>
      </c>
      <c r="D89" s="206" t="s">
        <v>160</v>
      </c>
      <c r="E89" s="315">
        <v>2378</v>
      </c>
      <c r="F89" s="184">
        <v>240287</v>
      </c>
      <c r="G89" s="95"/>
      <c r="H89" s="96">
        <v>4470</v>
      </c>
      <c r="I89" s="96"/>
      <c r="J89" s="96"/>
      <c r="K89" s="96"/>
      <c r="L89" s="96"/>
      <c r="M89" s="96"/>
      <c r="N89" s="96"/>
      <c r="O89" s="96"/>
      <c r="P89" s="230" t="s">
        <v>54</v>
      </c>
      <c r="Q89" s="163" t="s">
        <v>182</v>
      </c>
      <c r="R89" s="165"/>
    </row>
    <row r="90" spans="1:18" s="100" customFormat="1">
      <c r="A90" s="93"/>
      <c r="B90" s="229"/>
      <c r="C90" s="206"/>
      <c r="D90" s="206"/>
      <c r="E90" s="315"/>
      <c r="F90" s="184"/>
      <c r="G90" s="95"/>
      <c r="H90" s="96"/>
      <c r="I90" s="96"/>
      <c r="J90" s="96"/>
      <c r="K90" s="96"/>
      <c r="L90" s="96"/>
      <c r="M90" s="96"/>
      <c r="N90" s="96"/>
      <c r="O90" s="96"/>
      <c r="P90" s="230"/>
      <c r="Q90" s="165"/>
      <c r="R90" s="165"/>
    </row>
    <row r="91" spans="1:18" s="100" customFormat="1">
      <c r="A91" s="93"/>
      <c r="B91" s="229"/>
      <c r="C91" s="206"/>
      <c r="D91" s="206"/>
      <c r="E91" s="315"/>
      <c r="F91" s="184"/>
      <c r="G91" s="95"/>
      <c r="H91" s="96"/>
      <c r="I91" s="96"/>
      <c r="J91" s="96"/>
      <c r="K91" s="96"/>
      <c r="L91" s="96"/>
      <c r="M91" s="96"/>
      <c r="N91" s="96"/>
      <c r="O91" s="96"/>
      <c r="P91" s="230"/>
      <c r="Q91" s="165"/>
      <c r="R91" s="165"/>
    </row>
    <row r="92" spans="1:18" s="100" customFormat="1">
      <c r="A92" s="93"/>
      <c r="B92" s="229"/>
      <c r="C92" s="206"/>
      <c r="D92" s="206"/>
      <c r="E92" s="183"/>
      <c r="F92" s="184"/>
      <c r="G92" s="95"/>
      <c r="H92" s="96"/>
      <c r="I92" s="96"/>
      <c r="J92" s="96"/>
      <c r="K92" s="96"/>
      <c r="L92" s="96"/>
      <c r="M92" s="96"/>
      <c r="N92" s="96"/>
      <c r="O92" s="96"/>
      <c r="P92" s="99"/>
      <c r="Q92" s="165"/>
      <c r="R92" s="165"/>
    </row>
    <row r="93" spans="1:18" s="100" customFormat="1">
      <c r="A93" s="93"/>
      <c r="B93" s="93"/>
      <c r="C93" s="94"/>
      <c r="D93" s="94"/>
      <c r="E93" s="183"/>
      <c r="F93" s="184"/>
      <c r="G93" s="95"/>
      <c r="H93" s="96"/>
      <c r="I93" s="96"/>
      <c r="J93" s="96"/>
      <c r="K93" s="96"/>
      <c r="L93" s="96"/>
      <c r="M93" s="96"/>
      <c r="N93" s="96"/>
      <c r="O93" s="96"/>
      <c r="P93" s="99"/>
      <c r="Q93" s="165"/>
      <c r="R93" s="165"/>
    </row>
    <row r="94" spans="1:18" s="100" customFormat="1">
      <c r="A94" s="155"/>
      <c r="B94" s="156" t="s">
        <v>181</v>
      </c>
      <c r="C94" s="157"/>
      <c r="D94" s="157"/>
      <c r="E94" s="185"/>
      <c r="F94" s="186"/>
      <c r="G94" s="158"/>
      <c r="H94" s="159"/>
      <c r="I94" s="159"/>
      <c r="J94" s="159"/>
      <c r="K94" s="159"/>
      <c r="L94" s="159"/>
      <c r="M94" s="159"/>
      <c r="N94" s="159"/>
      <c r="O94" s="159"/>
      <c r="P94" s="161"/>
      <c r="Q94" s="164"/>
      <c r="R94" s="164"/>
    </row>
    <row r="95" spans="1:18" s="100" customFormat="1">
      <c r="A95" s="93" t="s">
        <v>230</v>
      </c>
      <c r="B95" s="115" t="s">
        <v>104</v>
      </c>
      <c r="C95" s="94" t="s">
        <v>159</v>
      </c>
      <c r="D95" s="94" t="s">
        <v>102</v>
      </c>
      <c r="E95" s="183">
        <v>2155</v>
      </c>
      <c r="F95" s="184">
        <v>240290</v>
      </c>
      <c r="G95" s="95"/>
      <c r="H95" s="96">
        <v>69710</v>
      </c>
      <c r="I95" s="96"/>
      <c r="J95" s="96"/>
      <c r="K95" s="96"/>
      <c r="L95" s="96"/>
      <c r="M95" s="96"/>
      <c r="N95" s="96"/>
      <c r="O95" s="96"/>
      <c r="P95" s="99" t="s">
        <v>177</v>
      </c>
      <c r="Q95" s="165" t="s">
        <v>184</v>
      </c>
      <c r="R95" s="165"/>
    </row>
    <row r="96" spans="1:18" s="100" customFormat="1" ht="37.5">
      <c r="A96" s="93" t="s">
        <v>59</v>
      </c>
      <c r="B96" s="115" t="s">
        <v>104</v>
      </c>
      <c r="C96" s="94" t="s">
        <v>174</v>
      </c>
      <c r="D96" s="94" t="s">
        <v>175</v>
      </c>
      <c r="E96" s="183">
        <v>2625</v>
      </c>
      <c r="F96" s="184">
        <v>240298</v>
      </c>
      <c r="G96" s="95"/>
      <c r="H96" s="96">
        <v>14980</v>
      </c>
      <c r="I96" s="96"/>
      <c r="J96" s="96"/>
      <c r="K96" s="96"/>
      <c r="L96" s="96"/>
      <c r="M96" s="96"/>
      <c r="N96" s="96"/>
      <c r="O96" s="96"/>
      <c r="P96" s="99" t="s">
        <v>177</v>
      </c>
      <c r="Q96" s="165" t="s">
        <v>184</v>
      </c>
      <c r="R96" s="165"/>
    </row>
    <row r="97" spans="1:18" s="100" customFormat="1" ht="37.5">
      <c r="A97" s="93" t="s">
        <v>58</v>
      </c>
      <c r="B97" s="93" t="s">
        <v>107</v>
      </c>
      <c r="C97" s="94" t="s">
        <v>164</v>
      </c>
      <c r="D97" s="94" t="s">
        <v>330</v>
      </c>
      <c r="E97" s="183">
        <v>115</v>
      </c>
      <c r="F97" s="184">
        <v>240350</v>
      </c>
      <c r="G97" s="95">
        <v>1765.5</v>
      </c>
      <c r="H97" s="96"/>
      <c r="I97" s="96"/>
      <c r="J97" s="96"/>
      <c r="K97" s="96"/>
      <c r="L97" s="96"/>
      <c r="M97" s="96"/>
      <c r="N97" s="96"/>
      <c r="O97" s="96"/>
      <c r="P97" s="99" t="s">
        <v>44</v>
      </c>
      <c r="Q97" s="165" t="s">
        <v>184</v>
      </c>
      <c r="R97" s="165"/>
    </row>
    <row r="98" spans="1:18" s="100" customFormat="1">
      <c r="A98" s="93" t="s">
        <v>31</v>
      </c>
      <c r="B98" s="224" t="s">
        <v>104</v>
      </c>
      <c r="C98" s="116" t="s">
        <v>227</v>
      </c>
      <c r="D98" s="116"/>
      <c r="E98" s="181"/>
      <c r="F98" s="184">
        <v>240298</v>
      </c>
      <c r="G98" s="103"/>
      <c r="H98" s="104">
        <v>2480</v>
      </c>
      <c r="I98" s="104"/>
      <c r="J98" s="104"/>
      <c r="K98" s="104"/>
      <c r="L98" s="104"/>
      <c r="M98" s="104"/>
      <c r="N98" s="104"/>
      <c r="O98" s="104"/>
      <c r="P98" s="225" t="s">
        <v>54</v>
      </c>
      <c r="Q98" s="163" t="s">
        <v>184</v>
      </c>
      <c r="R98" s="163"/>
    </row>
    <row r="99" spans="1:18" s="100" customFormat="1">
      <c r="A99" s="93" t="s">
        <v>32</v>
      </c>
      <c r="B99" s="229" t="s">
        <v>104</v>
      </c>
      <c r="C99" s="206" t="s">
        <v>228</v>
      </c>
      <c r="D99" s="206" t="s">
        <v>102</v>
      </c>
      <c r="E99" s="183">
        <v>2255</v>
      </c>
      <c r="F99" s="184">
        <v>240273</v>
      </c>
      <c r="G99" s="95"/>
      <c r="H99" s="96">
        <v>19710</v>
      </c>
      <c r="I99" s="96"/>
      <c r="J99" s="96"/>
      <c r="K99" s="96"/>
      <c r="L99" s="96"/>
      <c r="M99" s="96"/>
      <c r="N99" s="96"/>
      <c r="O99" s="96"/>
      <c r="P99" s="230" t="s">
        <v>177</v>
      </c>
      <c r="Q99" s="165" t="s">
        <v>184</v>
      </c>
      <c r="R99" s="165"/>
    </row>
    <row r="100" spans="1:18" s="100" customFormat="1">
      <c r="A100" s="115" t="s">
        <v>33</v>
      </c>
      <c r="B100" s="224" t="s">
        <v>104</v>
      </c>
      <c r="C100" s="116" t="s">
        <v>226</v>
      </c>
      <c r="D100" s="116"/>
      <c r="E100" s="181"/>
      <c r="F100" s="182">
        <v>240311</v>
      </c>
      <c r="G100" s="103"/>
      <c r="H100" s="104">
        <v>5650</v>
      </c>
      <c r="I100" s="104"/>
      <c r="J100" s="104"/>
      <c r="K100" s="104"/>
      <c r="L100" s="104"/>
      <c r="M100" s="104"/>
      <c r="N100" s="104"/>
      <c r="O100" s="104"/>
      <c r="P100" s="225" t="s">
        <v>54</v>
      </c>
      <c r="Q100" s="163" t="s">
        <v>184</v>
      </c>
      <c r="R100" s="163"/>
    </row>
    <row r="101" spans="1:18" s="100" customFormat="1" ht="37.5">
      <c r="A101" s="115" t="s">
        <v>34</v>
      </c>
      <c r="B101" s="224" t="s">
        <v>104</v>
      </c>
      <c r="C101" s="116" t="s">
        <v>299</v>
      </c>
      <c r="D101" s="116" t="s">
        <v>300</v>
      </c>
      <c r="E101" s="181">
        <v>2801</v>
      </c>
      <c r="F101" s="182">
        <v>240292</v>
      </c>
      <c r="G101" s="103"/>
      <c r="H101" s="311">
        <v>51113.9</v>
      </c>
      <c r="I101" s="311"/>
      <c r="J101" s="311"/>
      <c r="K101" s="311"/>
      <c r="L101" s="311"/>
      <c r="M101" s="311"/>
      <c r="N101" s="311"/>
      <c r="O101" s="311"/>
      <c r="P101" s="225" t="s">
        <v>30</v>
      </c>
      <c r="Q101" s="163" t="s">
        <v>184</v>
      </c>
      <c r="R101" s="163"/>
    </row>
    <row r="102" spans="1:18" s="100" customFormat="1">
      <c r="A102" s="93" t="s">
        <v>35</v>
      </c>
      <c r="B102" s="229" t="s">
        <v>110</v>
      </c>
      <c r="C102" s="206" t="s">
        <v>307</v>
      </c>
      <c r="D102" s="206" t="s">
        <v>191</v>
      </c>
      <c r="E102" s="183">
        <v>31</v>
      </c>
      <c r="F102" s="184">
        <v>240338</v>
      </c>
      <c r="G102" s="95"/>
      <c r="H102" s="312"/>
      <c r="I102" s="312"/>
      <c r="J102" s="312">
        <v>8132</v>
      </c>
      <c r="K102" s="312"/>
      <c r="L102" s="312"/>
      <c r="M102" s="312"/>
      <c r="N102" s="312"/>
      <c r="O102" s="312"/>
      <c r="P102" s="225" t="s">
        <v>308</v>
      </c>
      <c r="Q102" s="163" t="s">
        <v>184</v>
      </c>
      <c r="R102" s="165"/>
    </row>
    <row r="103" spans="1:18" s="100" customFormat="1">
      <c r="A103" s="93" t="s">
        <v>36</v>
      </c>
      <c r="B103" s="229" t="s">
        <v>110</v>
      </c>
      <c r="C103" s="206" t="s">
        <v>326</v>
      </c>
      <c r="D103" s="206" t="s">
        <v>327</v>
      </c>
      <c r="E103" s="183">
        <v>114</v>
      </c>
      <c r="F103" s="184">
        <v>240350</v>
      </c>
      <c r="G103" s="95"/>
      <c r="H103" s="312"/>
      <c r="I103" s="312"/>
      <c r="J103" s="312">
        <v>280</v>
      </c>
      <c r="K103" s="312"/>
      <c r="L103" s="312"/>
      <c r="M103" s="312"/>
      <c r="N103" s="312"/>
      <c r="O103" s="312"/>
      <c r="P103" s="230" t="s">
        <v>30</v>
      </c>
      <c r="Q103" s="163" t="s">
        <v>184</v>
      </c>
      <c r="R103" s="165"/>
    </row>
    <row r="104" spans="1:18" s="100" customFormat="1">
      <c r="A104" s="93" t="s">
        <v>37</v>
      </c>
      <c r="B104" s="229" t="s">
        <v>110</v>
      </c>
      <c r="C104" s="206" t="s">
        <v>328</v>
      </c>
      <c r="D104" s="206" t="s">
        <v>327</v>
      </c>
      <c r="E104" s="183">
        <v>101</v>
      </c>
      <c r="F104" s="184">
        <v>240347</v>
      </c>
      <c r="G104" s="95"/>
      <c r="H104" s="312"/>
      <c r="I104" s="312"/>
      <c r="J104" s="312">
        <v>22820</v>
      </c>
      <c r="K104" s="312"/>
      <c r="L104" s="312"/>
      <c r="M104" s="312"/>
      <c r="N104" s="312"/>
      <c r="O104" s="312"/>
      <c r="P104" s="230" t="s">
        <v>30</v>
      </c>
      <c r="Q104" s="163" t="s">
        <v>184</v>
      </c>
      <c r="R104" s="165"/>
    </row>
    <row r="105" spans="1:18" s="100" customFormat="1" ht="19.5" thickBot="1">
      <c r="A105" s="219"/>
      <c r="B105" s="226"/>
      <c r="C105" s="220"/>
      <c r="D105" s="220"/>
      <c r="E105" s="221"/>
      <c r="F105" s="227"/>
      <c r="G105" s="222"/>
      <c r="H105" s="310"/>
      <c r="I105" s="310"/>
      <c r="J105" s="310"/>
      <c r="K105" s="310"/>
      <c r="L105" s="310"/>
      <c r="M105" s="310"/>
      <c r="N105" s="310"/>
      <c r="O105" s="310"/>
      <c r="P105" s="228"/>
      <c r="Q105" s="223"/>
      <c r="R105" s="223"/>
    </row>
    <row r="106" spans="1:18" ht="19.5" thickBot="1">
      <c r="A106" s="137"/>
      <c r="B106" s="138"/>
      <c r="C106" s="139"/>
      <c r="D106" s="139"/>
      <c r="E106" s="187"/>
      <c r="F106" s="338" t="s">
        <v>229</v>
      </c>
      <c r="G106" s="140">
        <f>SUM(G7:G105)</f>
        <v>148209.9</v>
      </c>
      <c r="H106" s="140">
        <f t="shared" ref="H106:O106" si="0">SUM(H7:H105)</f>
        <v>904007.05999999994</v>
      </c>
      <c r="I106" s="140">
        <f t="shared" si="0"/>
        <v>28671.25</v>
      </c>
      <c r="J106" s="140">
        <f t="shared" si="0"/>
        <v>142720</v>
      </c>
      <c r="K106" s="140">
        <f t="shared" si="0"/>
        <v>6480</v>
      </c>
      <c r="L106" s="140">
        <f t="shared" si="0"/>
        <v>0</v>
      </c>
      <c r="M106" s="140">
        <f t="shared" si="0"/>
        <v>240</v>
      </c>
      <c r="N106" s="140">
        <f t="shared" si="0"/>
        <v>15924</v>
      </c>
      <c r="O106" s="140">
        <f t="shared" si="0"/>
        <v>4837</v>
      </c>
      <c r="P106" s="142"/>
      <c r="Q106" s="143"/>
      <c r="R106" s="143"/>
    </row>
    <row r="108" spans="1:18" s="173" customFormat="1">
      <c r="A108" s="168"/>
      <c r="B108" s="169"/>
      <c r="C108" s="170"/>
      <c r="D108" s="170"/>
      <c r="E108" s="170"/>
      <c r="F108" s="198" t="s">
        <v>194</v>
      </c>
      <c r="G108" s="204">
        <f t="shared" ref="G108:O108" si="1">SUM(G95:G105)</f>
        <v>1765.5</v>
      </c>
      <c r="H108" s="204">
        <f t="shared" si="1"/>
        <v>163643.9</v>
      </c>
      <c r="I108" s="204">
        <f t="shared" si="1"/>
        <v>0</v>
      </c>
      <c r="J108" s="204">
        <f t="shared" si="1"/>
        <v>31232</v>
      </c>
      <c r="K108" s="204">
        <f t="shared" si="1"/>
        <v>0</v>
      </c>
      <c r="L108" s="204">
        <f t="shared" si="1"/>
        <v>0</v>
      </c>
      <c r="M108" s="204">
        <f t="shared" si="1"/>
        <v>0</v>
      </c>
      <c r="N108" s="204">
        <f t="shared" si="1"/>
        <v>0</v>
      </c>
      <c r="O108" s="204">
        <f t="shared" si="1"/>
        <v>0</v>
      </c>
      <c r="P108" s="172"/>
    </row>
    <row r="109" spans="1:18" s="173" customFormat="1">
      <c r="A109" s="168"/>
      <c r="B109" s="169"/>
      <c r="C109" s="170"/>
      <c r="D109" s="170"/>
      <c r="E109" s="318" t="s">
        <v>287</v>
      </c>
      <c r="F109" s="198" t="s">
        <v>182</v>
      </c>
      <c r="G109" s="204">
        <f>SUM(G7:G75)</f>
        <v>104705.4</v>
      </c>
      <c r="H109" s="204">
        <f t="shared" ref="H109:O109" si="2">SUM(H7:H75)</f>
        <v>651360.15999999992</v>
      </c>
      <c r="I109" s="204">
        <f t="shared" si="2"/>
        <v>22888.25</v>
      </c>
      <c r="J109" s="204">
        <f t="shared" si="2"/>
        <v>85544</v>
      </c>
      <c r="K109" s="204">
        <f t="shared" si="2"/>
        <v>6480</v>
      </c>
      <c r="L109" s="204">
        <f t="shared" si="2"/>
        <v>0</v>
      </c>
      <c r="M109" s="204">
        <f t="shared" si="2"/>
        <v>240</v>
      </c>
      <c r="N109" s="204">
        <f t="shared" si="2"/>
        <v>15924</v>
      </c>
      <c r="O109" s="204">
        <f t="shared" si="2"/>
        <v>3361</v>
      </c>
      <c r="P109" s="172"/>
    </row>
    <row r="110" spans="1:18" s="173" customFormat="1">
      <c r="A110" s="168"/>
      <c r="B110" s="169"/>
      <c r="C110" s="170"/>
      <c r="D110" s="170"/>
      <c r="E110" s="318" t="s">
        <v>288</v>
      </c>
      <c r="F110" s="198" t="s">
        <v>182</v>
      </c>
      <c r="G110" s="204">
        <f>SUM(G76:G93)</f>
        <v>41739</v>
      </c>
      <c r="H110" s="204">
        <f t="shared" ref="H110:O110" si="3">SUM(H76:H93)</f>
        <v>89003</v>
      </c>
      <c r="I110" s="204">
        <f t="shared" si="3"/>
        <v>5783</v>
      </c>
      <c r="J110" s="204">
        <f t="shared" si="3"/>
        <v>25944</v>
      </c>
      <c r="K110" s="204">
        <f t="shared" si="3"/>
        <v>0</v>
      </c>
      <c r="L110" s="204">
        <f t="shared" si="3"/>
        <v>0</v>
      </c>
      <c r="M110" s="204">
        <f t="shared" si="3"/>
        <v>0</v>
      </c>
      <c r="N110" s="204">
        <f t="shared" si="3"/>
        <v>0</v>
      </c>
      <c r="O110" s="204">
        <f t="shared" si="3"/>
        <v>1476</v>
      </c>
      <c r="P110" s="172"/>
    </row>
  </sheetData>
  <autoFilter ref="A6:Q106"/>
  <mergeCells count="9">
    <mergeCell ref="R5:R6"/>
    <mergeCell ref="A1:R1"/>
    <mergeCell ref="A2:R2"/>
    <mergeCell ref="A3:R3"/>
    <mergeCell ref="Q5:Q6"/>
    <mergeCell ref="G5:O5"/>
    <mergeCell ref="C5:C6"/>
    <mergeCell ref="A5:A6"/>
    <mergeCell ref="P5:P6"/>
  </mergeCells>
  <printOptions horizontalCentered="1"/>
  <pageMargins left="0.15748031496062992" right="0.15748031496062992" top="0.39370078740157483" bottom="0.43" header="0.23622047244094491" footer="0.16"/>
  <pageSetup paperSize="9" scale="66" orientation="landscape" r:id="rId1"/>
  <headerFooter alignWithMargins="0">
    <oddFooter>&amp;C&amp;"TH SarabunPSK,Regular"&amp;12หน้า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indexed="34"/>
  </sheetPr>
  <dimension ref="A1:Q51"/>
  <sheetViews>
    <sheetView view="pageBreakPreview" zoomScaleNormal="100" zoomScaleSheetLayoutView="100" workbookViewId="0">
      <pane xSplit="6" ySplit="5" topLeftCell="G21" activePane="bottomRight" state="frozen"/>
      <selection pane="topRight" activeCell="G1" sqref="G1"/>
      <selection pane="bottomLeft" activeCell="A6" sqref="A6"/>
      <selection pane="bottomRight" activeCell="G34" sqref="G34:N34"/>
    </sheetView>
  </sheetViews>
  <sheetFormatPr defaultRowHeight="18.75"/>
  <cols>
    <col min="1" max="1" width="7" style="24" customWidth="1"/>
    <col min="2" max="2" width="22.7109375" style="12" customWidth="1"/>
    <col min="3" max="3" width="22.140625" style="12" customWidth="1"/>
    <col min="4" max="4" width="14.85546875" style="12" customWidth="1"/>
    <col min="5" max="5" width="8.5703125" style="195" customWidth="1"/>
    <col min="6" max="6" width="10.85546875" style="12" customWidth="1"/>
    <col min="7" max="7" width="10.42578125" style="1" customWidth="1"/>
    <col min="8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19"/>
    </row>
    <row r="2" spans="1:17" s="19" customFormat="1" ht="21">
      <c r="A2" s="384" t="s">
        <v>22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</row>
    <row r="3" spans="1:17" ht="21">
      <c r="A3" s="385" t="s">
        <v>24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19"/>
      <c r="Q3" s="218">
        <v>240352</v>
      </c>
    </row>
    <row r="4" spans="1:17" ht="21" customHeight="1">
      <c r="A4" s="382" t="s">
        <v>14</v>
      </c>
      <c r="B4" s="132"/>
      <c r="C4" s="386" t="s">
        <v>1</v>
      </c>
      <c r="D4" s="131"/>
      <c r="E4" s="175"/>
      <c r="F4" s="176"/>
      <c r="G4" s="375" t="s">
        <v>9</v>
      </c>
      <c r="H4" s="375"/>
      <c r="I4" s="375"/>
      <c r="J4" s="375"/>
      <c r="K4" s="375"/>
      <c r="L4" s="375"/>
      <c r="M4" s="375"/>
      <c r="N4" s="375"/>
      <c r="O4" s="376" t="s">
        <v>29</v>
      </c>
      <c r="P4" s="371" t="s">
        <v>183</v>
      </c>
      <c r="Q4" s="371" t="s">
        <v>4</v>
      </c>
    </row>
    <row r="5" spans="1:17" ht="61.5" customHeight="1">
      <c r="A5" s="383"/>
      <c r="B5" s="145" t="s">
        <v>123</v>
      </c>
      <c r="C5" s="387"/>
      <c r="D5" s="146" t="s">
        <v>99</v>
      </c>
      <c r="E5" s="189" t="s">
        <v>201</v>
      </c>
      <c r="F5" s="190" t="s">
        <v>199</v>
      </c>
      <c r="G5" s="147" t="s">
        <v>82</v>
      </c>
      <c r="H5" s="148" t="s">
        <v>75</v>
      </c>
      <c r="I5" s="148" t="s">
        <v>76</v>
      </c>
      <c r="J5" s="148" t="s">
        <v>77</v>
      </c>
      <c r="K5" s="148" t="s">
        <v>78</v>
      </c>
      <c r="L5" s="148" t="s">
        <v>79</v>
      </c>
      <c r="M5" s="148" t="s">
        <v>80</v>
      </c>
      <c r="N5" s="147" t="s">
        <v>81</v>
      </c>
      <c r="O5" s="381"/>
      <c r="P5" s="372"/>
      <c r="Q5" s="372"/>
    </row>
    <row r="6" spans="1:17" s="114" customFormat="1" ht="21.75" customHeight="1">
      <c r="A6" s="119">
        <v>1</v>
      </c>
      <c r="B6" s="119" t="s">
        <v>104</v>
      </c>
      <c r="C6" s="120" t="s">
        <v>125</v>
      </c>
      <c r="D6" s="120"/>
      <c r="E6" s="191">
        <v>2356</v>
      </c>
      <c r="F6" s="197">
        <v>240283</v>
      </c>
      <c r="G6" s="126"/>
      <c r="H6" s="127">
        <v>3915</v>
      </c>
      <c r="I6" s="127"/>
      <c r="J6" s="127"/>
      <c r="K6" s="127"/>
      <c r="L6" s="127"/>
      <c r="M6" s="127"/>
      <c r="N6" s="126"/>
      <c r="O6" s="162" t="s">
        <v>54</v>
      </c>
      <c r="P6" s="120" t="s">
        <v>182</v>
      </c>
      <c r="Q6" s="120"/>
    </row>
    <row r="7" spans="1:17" s="114" customFormat="1" ht="21.75" customHeight="1">
      <c r="A7" s="119" t="s">
        <v>59</v>
      </c>
      <c r="B7" s="119" t="s">
        <v>60</v>
      </c>
      <c r="C7" s="120" t="s">
        <v>114</v>
      </c>
      <c r="D7" s="120"/>
      <c r="E7" s="191">
        <v>2319</v>
      </c>
      <c r="F7" s="197">
        <v>240280</v>
      </c>
      <c r="G7" s="105"/>
      <c r="H7" s="129"/>
      <c r="I7" s="129"/>
      <c r="J7" s="129">
        <v>4100</v>
      </c>
      <c r="K7" s="129"/>
      <c r="L7" s="129"/>
      <c r="M7" s="129"/>
      <c r="N7" s="105"/>
      <c r="O7" s="163" t="s">
        <v>54</v>
      </c>
      <c r="P7" s="116" t="s">
        <v>182</v>
      </c>
      <c r="Q7" s="116"/>
    </row>
    <row r="8" spans="1:17" s="114" customFormat="1" ht="21.75" customHeight="1">
      <c r="A8" s="119" t="s">
        <v>58</v>
      </c>
      <c r="B8" s="119" t="s">
        <v>104</v>
      </c>
      <c r="C8" s="120" t="s">
        <v>156</v>
      </c>
      <c r="D8" s="120" t="s">
        <v>102</v>
      </c>
      <c r="E8" s="191">
        <v>2561</v>
      </c>
      <c r="F8" s="197">
        <v>240290</v>
      </c>
      <c r="G8" s="105"/>
      <c r="H8" s="129">
        <v>25680</v>
      </c>
      <c r="I8" s="129"/>
      <c r="J8" s="129"/>
      <c r="K8" s="129"/>
      <c r="L8" s="129"/>
      <c r="M8" s="129"/>
      <c r="N8" s="105"/>
      <c r="O8" s="163" t="s">
        <v>177</v>
      </c>
      <c r="P8" s="116" t="s">
        <v>182</v>
      </c>
      <c r="Q8" s="120"/>
    </row>
    <row r="9" spans="1:17" s="114" customFormat="1" ht="21.75" customHeight="1">
      <c r="A9" s="119" t="s">
        <v>31</v>
      </c>
      <c r="B9" s="119" t="s">
        <v>104</v>
      </c>
      <c r="C9" s="120" t="s">
        <v>152</v>
      </c>
      <c r="D9" s="120" t="s">
        <v>102</v>
      </c>
      <c r="E9" s="191">
        <v>2371</v>
      </c>
      <c r="F9" s="197">
        <v>240284</v>
      </c>
      <c r="G9" s="105"/>
      <c r="H9" s="129">
        <v>39648</v>
      </c>
      <c r="I9" s="129"/>
      <c r="J9" s="129"/>
      <c r="K9" s="129"/>
      <c r="L9" s="129"/>
      <c r="M9" s="129"/>
      <c r="N9" s="105"/>
      <c r="O9" s="163" t="s">
        <v>177</v>
      </c>
      <c r="P9" s="116" t="s">
        <v>182</v>
      </c>
      <c r="Q9" s="120"/>
    </row>
    <row r="10" spans="1:17" s="100" customFormat="1" ht="21.75" customHeight="1">
      <c r="A10" s="119" t="s">
        <v>32</v>
      </c>
      <c r="B10" s="115" t="s">
        <v>104</v>
      </c>
      <c r="C10" s="117" t="s">
        <v>148</v>
      </c>
      <c r="D10" s="117" t="s">
        <v>102</v>
      </c>
      <c r="E10" s="192">
        <v>2252</v>
      </c>
      <c r="F10" s="182">
        <v>240270</v>
      </c>
      <c r="G10" s="105"/>
      <c r="H10" s="129">
        <v>8560</v>
      </c>
      <c r="I10" s="129"/>
      <c r="J10" s="129"/>
      <c r="K10" s="129"/>
      <c r="L10" s="129"/>
      <c r="M10" s="129"/>
      <c r="N10" s="105"/>
      <c r="O10" s="163" t="s">
        <v>177</v>
      </c>
      <c r="P10" s="116" t="s">
        <v>182</v>
      </c>
      <c r="Q10" s="116"/>
    </row>
    <row r="11" spans="1:17" s="100" customFormat="1">
      <c r="A11" s="115" t="s">
        <v>33</v>
      </c>
      <c r="B11" s="115" t="s">
        <v>104</v>
      </c>
      <c r="C11" s="117" t="s">
        <v>149</v>
      </c>
      <c r="D11" s="117" t="s">
        <v>102</v>
      </c>
      <c r="E11" s="192">
        <v>1898</v>
      </c>
      <c r="F11" s="182">
        <v>240289</v>
      </c>
      <c r="G11" s="105"/>
      <c r="H11" s="129">
        <v>55105</v>
      </c>
      <c r="I11" s="129"/>
      <c r="J11" s="129"/>
      <c r="K11" s="129"/>
      <c r="L11" s="129"/>
      <c r="M11" s="129"/>
      <c r="N11" s="105"/>
      <c r="O11" s="163" t="s">
        <v>177</v>
      </c>
      <c r="P11" s="116" t="s">
        <v>182</v>
      </c>
      <c r="Q11" s="116"/>
    </row>
    <row r="12" spans="1:17" s="100" customFormat="1">
      <c r="A12" s="93" t="s">
        <v>34</v>
      </c>
      <c r="B12" s="115" t="s">
        <v>104</v>
      </c>
      <c r="C12" s="94" t="s">
        <v>180</v>
      </c>
      <c r="D12" s="94"/>
      <c r="E12" s="193">
        <v>2609</v>
      </c>
      <c r="F12" s="184">
        <v>240297</v>
      </c>
      <c r="G12" s="95"/>
      <c r="H12" s="96">
        <v>20005</v>
      </c>
      <c r="I12" s="96"/>
      <c r="J12" s="96"/>
      <c r="K12" s="96"/>
      <c r="L12" s="96"/>
      <c r="M12" s="96"/>
      <c r="N12" s="97"/>
      <c r="O12" s="106" t="s">
        <v>177</v>
      </c>
      <c r="P12" s="116" t="s">
        <v>182</v>
      </c>
      <c r="Q12" s="94"/>
    </row>
    <row r="13" spans="1:17" s="100" customFormat="1">
      <c r="A13" s="115" t="s">
        <v>35</v>
      </c>
      <c r="B13" s="115" t="s">
        <v>104</v>
      </c>
      <c r="C13" s="117" t="s">
        <v>154</v>
      </c>
      <c r="D13" s="117" t="s">
        <v>102</v>
      </c>
      <c r="E13" s="192">
        <v>2642</v>
      </c>
      <c r="F13" s="182">
        <v>240301</v>
      </c>
      <c r="G13" s="105"/>
      <c r="H13" s="129">
        <f>9500+4400</f>
        <v>13900</v>
      </c>
      <c r="I13" s="129"/>
      <c r="J13" s="129"/>
      <c r="K13" s="129"/>
      <c r="L13" s="129"/>
      <c r="M13" s="129"/>
      <c r="N13" s="105"/>
      <c r="O13" s="163" t="s">
        <v>177</v>
      </c>
      <c r="P13" s="116" t="s">
        <v>182</v>
      </c>
      <c r="Q13" s="116" t="s">
        <v>195</v>
      </c>
    </row>
    <row r="14" spans="1:17" s="100" customFormat="1" ht="37.5">
      <c r="A14" s="119" t="s">
        <v>36</v>
      </c>
      <c r="B14" s="93" t="s">
        <v>104</v>
      </c>
      <c r="C14" s="94" t="s">
        <v>120</v>
      </c>
      <c r="D14" s="94" t="s">
        <v>166</v>
      </c>
      <c r="E14" s="193">
        <v>2357</v>
      </c>
      <c r="F14" s="184">
        <v>240283</v>
      </c>
      <c r="G14" s="95"/>
      <c r="H14" s="205">
        <v>44592.25</v>
      </c>
      <c r="I14" s="205"/>
      <c r="J14" s="205"/>
      <c r="K14" s="205"/>
      <c r="L14" s="205"/>
      <c r="M14" s="205"/>
      <c r="N14" s="97"/>
      <c r="O14" s="163" t="s">
        <v>177</v>
      </c>
      <c r="P14" s="116" t="s">
        <v>182</v>
      </c>
      <c r="Q14" s="206" t="s">
        <v>195</v>
      </c>
    </row>
    <row r="15" spans="1:17" s="100" customFormat="1" ht="37.5">
      <c r="A15" s="119" t="s">
        <v>37</v>
      </c>
      <c r="B15" s="93" t="s">
        <v>104</v>
      </c>
      <c r="C15" s="94" t="s">
        <v>140</v>
      </c>
      <c r="D15" s="94" t="s">
        <v>121</v>
      </c>
      <c r="E15" s="193">
        <v>2598</v>
      </c>
      <c r="F15" s="184">
        <v>240296</v>
      </c>
      <c r="G15" s="95"/>
      <c r="H15" s="205">
        <v>36273</v>
      </c>
      <c r="I15" s="205"/>
      <c r="J15" s="205"/>
      <c r="K15" s="205"/>
      <c r="L15" s="205"/>
      <c r="M15" s="205"/>
      <c r="N15" s="97"/>
      <c r="O15" s="163" t="s">
        <v>177</v>
      </c>
      <c r="P15" s="116" t="s">
        <v>182</v>
      </c>
      <c r="Q15" s="206"/>
    </row>
    <row r="16" spans="1:17" s="100" customFormat="1">
      <c r="A16" s="119" t="s">
        <v>38</v>
      </c>
      <c r="B16" s="93" t="s">
        <v>104</v>
      </c>
      <c r="C16" s="94" t="s">
        <v>204</v>
      </c>
      <c r="D16" s="94" t="s">
        <v>102</v>
      </c>
      <c r="E16" s="193">
        <v>2322</v>
      </c>
      <c r="F16" s="184">
        <v>240280</v>
      </c>
      <c r="G16" s="95"/>
      <c r="H16" s="205">
        <v>98625</v>
      </c>
      <c r="I16" s="205"/>
      <c r="J16" s="205"/>
      <c r="K16" s="205"/>
      <c r="L16" s="205"/>
      <c r="M16" s="205"/>
      <c r="N16" s="97"/>
      <c r="O16" s="163" t="s">
        <v>177</v>
      </c>
      <c r="P16" s="116" t="s">
        <v>182</v>
      </c>
      <c r="Q16" s="206" t="s">
        <v>195</v>
      </c>
    </row>
    <row r="17" spans="1:17" s="100" customFormat="1">
      <c r="A17" s="115" t="s">
        <v>39</v>
      </c>
      <c r="B17" s="93" t="s">
        <v>104</v>
      </c>
      <c r="C17" s="94" t="s">
        <v>206</v>
      </c>
      <c r="D17" s="94" t="s">
        <v>205</v>
      </c>
      <c r="E17" s="193">
        <v>2629</v>
      </c>
      <c r="F17" s="184">
        <v>240301</v>
      </c>
      <c r="G17" s="95"/>
      <c r="H17" s="205">
        <v>10820</v>
      </c>
      <c r="I17" s="205"/>
      <c r="J17" s="205"/>
      <c r="K17" s="205"/>
      <c r="L17" s="205"/>
      <c r="M17" s="205"/>
      <c r="N17" s="97"/>
      <c r="O17" s="163" t="s">
        <v>177</v>
      </c>
      <c r="P17" s="116" t="s">
        <v>182</v>
      </c>
      <c r="Q17" s="206"/>
    </row>
    <row r="18" spans="1:17" s="100" customFormat="1" ht="37.5">
      <c r="A18" s="93" t="s">
        <v>40</v>
      </c>
      <c r="B18" s="93" t="s">
        <v>104</v>
      </c>
      <c r="C18" s="94" t="s">
        <v>295</v>
      </c>
      <c r="D18" s="94" t="s">
        <v>212</v>
      </c>
      <c r="E18" s="193">
        <v>2121</v>
      </c>
      <c r="F18" s="184">
        <v>240255</v>
      </c>
      <c r="G18" s="95"/>
      <c r="H18" s="205">
        <v>3424</v>
      </c>
      <c r="I18" s="205"/>
      <c r="J18" s="205"/>
      <c r="K18" s="205"/>
      <c r="L18" s="205"/>
      <c r="M18" s="205"/>
      <c r="N18" s="97"/>
      <c r="O18" s="163" t="s">
        <v>54</v>
      </c>
      <c r="P18" s="116" t="s">
        <v>182</v>
      </c>
      <c r="Q18" s="206" t="s">
        <v>195</v>
      </c>
    </row>
    <row r="19" spans="1:17" s="100" customFormat="1" ht="37.5">
      <c r="A19" s="115" t="s">
        <v>41</v>
      </c>
      <c r="B19" s="93" t="s">
        <v>104</v>
      </c>
      <c r="C19" s="94" t="s">
        <v>208</v>
      </c>
      <c r="D19" s="94" t="s">
        <v>166</v>
      </c>
      <c r="E19" s="193">
        <v>2277</v>
      </c>
      <c r="F19" s="184">
        <v>240275</v>
      </c>
      <c r="G19" s="95"/>
      <c r="H19" s="205">
        <v>16860</v>
      </c>
      <c r="I19" s="205"/>
      <c r="J19" s="205"/>
      <c r="K19" s="205"/>
      <c r="L19" s="205"/>
      <c r="M19" s="205"/>
      <c r="N19" s="97"/>
      <c r="O19" s="163" t="s">
        <v>177</v>
      </c>
      <c r="P19" s="116" t="s">
        <v>182</v>
      </c>
      <c r="Q19" s="206" t="s">
        <v>195</v>
      </c>
    </row>
    <row r="20" spans="1:17" s="100" customFormat="1">
      <c r="A20" s="328" t="s">
        <v>43</v>
      </c>
      <c r="B20" s="350" t="s">
        <v>104</v>
      </c>
      <c r="C20" s="351" t="s">
        <v>153</v>
      </c>
      <c r="D20" s="351" t="s">
        <v>102</v>
      </c>
      <c r="E20" s="352">
        <v>2568</v>
      </c>
      <c r="F20" s="332">
        <v>240294</v>
      </c>
      <c r="G20" s="333"/>
      <c r="H20" s="334">
        <v>800</v>
      </c>
      <c r="I20" s="334"/>
      <c r="J20" s="334"/>
      <c r="K20" s="334"/>
      <c r="L20" s="334"/>
      <c r="M20" s="334"/>
      <c r="N20" s="353"/>
      <c r="O20" s="336" t="s">
        <v>54</v>
      </c>
      <c r="P20" s="349" t="s">
        <v>182</v>
      </c>
      <c r="Q20" s="330" t="s">
        <v>195</v>
      </c>
    </row>
    <row r="21" spans="1:17" s="100" customFormat="1">
      <c r="A21" s="119" t="s">
        <v>46</v>
      </c>
      <c r="B21" s="229" t="s">
        <v>104</v>
      </c>
      <c r="C21" s="206"/>
      <c r="D21" s="206" t="s">
        <v>102</v>
      </c>
      <c r="E21" s="183">
        <v>2557</v>
      </c>
      <c r="F21" s="184">
        <v>240290</v>
      </c>
      <c r="G21" s="95"/>
      <c r="H21" s="205">
        <v>25430</v>
      </c>
      <c r="I21" s="205"/>
      <c r="J21" s="205"/>
      <c r="K21" s="205"/>
      <c r="L21" s="205"/>
      <c r="M21" s="205"/>
      <c r="N21" s="98"/>
      <c r="O21" s="99" t="s">
        <v>177</v>
      </c>
      <c r="P21" s="116" t="s">
        <v>182</v>
      </c>
      <c r="Q21" s="165" t="s">
        <v>195</v>
      </c>
    </row>
    <row r="22" spans="1:17" s="100" customFormat="1">
      <c r="A22" s="93"/>
      <c r="B22" s="93"/>
      <c r="C22" s="94"/>
      <c r="D22" s="94"/>
      <c r="E22" s="193"/>
      <c r="F22" s="184"/>
      <c r="G22" s="95"/>
      <c r="H22" s="205"/>
      <c r="I22" s="205"/>
      <c r="J22" s="205"/>
      <c r="K22" s="205"/>
      <c r="L22" s="205"/>
      <c r="M22" s="205"/>
      <c r="N22" s="97"/>
      <c r="O22" s="163"/>
      <c r="P22" s="206"/>
      <c r="Q22" s="206"/>
    </row>
    <row r="23" spans="1:17" s="100" customFormat="1">
      <c r="A23" s="93"/>
      <c r="B23" s="93"/>
      <c r="C23" s="94"/>
      <c r="D23" s="94"/>
      <c r="E23" s="193"/>
      <c r="F23" s="184"/>
      <c r="G23" s="95"/>
      <c r="H23" s="205"/>
      <c r="I23" s="205"/>
      <c r="J23" s="205"/>
      <c r="K23" s="205"/>
      <c r="L23" s="205"/>
      <c r="M23" s="205"/>
      <c r="N23" s="97"/>
      <c r="O23" s="163"/>
      <c r="P23" s="206"/>
      <c r="Q23" s="206"/>
    </row>
    <row r="24" spans="1:17" s="100" customFormat="1">
      <c r="A24" s="93"/>
      <c r="B24" s="93"/>
      <c r="C24" s="94"/>
      <c r="D24" s="94"/>
      <c r="E24" s="193"/>
      <c r="F24" s="184"/>
      <c r="G24" s="95"/>
      <c r="H24" s="205"/>
      <c r="I24" s="205"/>
      <c r="J24" s="205"/>
      <c r="K24" s="205"/>
      <c r="L24" s="205"/>
      <c r="M24" s="205"/>
      <c r="N24" s="97"/>
      <c r="O24" s="163"/>
      <c r="P24" s="206"/>
      <c r="Q24" s="206"/>
    </row>
    <row r="25" spans="1:17" s="100" customFormat="1">
      <c r="A25" s="93"/>
      <c r="B25" s="93"/>
      <c r="C25" s="94"/>
      <c r="D25" s="94"/>
      <c r="E25" s="193"/>
      <c r="F25" s="184"/>
      <c r="G25" s="95"/>
      <c r="H25" s="205"/>
      <c r="I25" s="205"/>
      <c r="J25" s="205"/>
      <c r="K25" s="205"/>
      <c r="L25" s="205"/>
      <c r="M25" s="205"/>
      <c r="N25" s="97"/>
      <c r="O25" s="163"/>
      <c r="P25" s="206"/>
      <c r="Q25" s="206"/>
    </row>
    <row r="26" spans="1:17" s="100" customFormat="1">
      <c r="A26" s="155"/>
      <c r="B26" s="156" t="s">
        <v>181</v>
      </c>
      <c r="C26" s="157"/>
      <c r="D26" s="157"/>
      <c r="E26" s="194"/>
      <c r="F26" s="186"/>
      <c r="G26" s="158"/>
      <c r="H26" s="159"/>
      <c r="I26" s="159"/>
      <c r="J26" s="159"/>
      <c r="K26" s="159"/>
      <c r="L26" s="159"/>
      <c r="M26" s="159"/>
      <c r="N26" s="160"/>
      <c r="O26" s="339"/>
      <c r="P26" s="164"/>
      <c r="Q26" s="164"/>
    </row>
    <row r="27" spans="1:17" s="100" customFormat="1">
      <c r="A27" s="119"/>
      <c r="B27" s="115"/>
      <c r="C27" s="117"/>
      <c r="D27" s="117"/>
      <c r="E27" s="192"/>
      <c r="F27" s="182"/>
      <c r="G27" s="105"/>
      <c r="H27" s="129"/>
      <c r="I27" s="129"/>
      <c r="J27" s="129"/>
      <c r="K27" s="129"/>
      <c r="L27" s="129"/>
      <c r="M27" s="129"/>
      <c r="N27" s="105"/>
      <c r="O27" s="163"/>
      <c r="P27" s="116"/>
      <c r="Q27" s="116"/>
    </row>
    <row r="28" spans="1:17" s="100" customFormat="1">
      <c r="A28" s="119"/>
      <c r="B28" s="119"/>
      <c r="C28" s="120"/>
      <c r="D28" s="120"/>
      <c r="E28" s="191"/>
      <c r="F28" s="197"/>
      <c r="G28" s="105"/>
      <c r="H28" s="129"/>
      <c r="I28" s="129"/>
      <c r="J28" s="129"/>
      <c r="K28" s="129"/>
      <c r="L28" s="129"/>
      <c r="M28" s="129"/>
      <c r="N28" s="105"/>
      <c r="O28" s="340"/>
      <c r="P28" s="121"/>
      <c r="Q28" s="121"/>
    </row>
    <row r="29" spans="1:17" s="100" customFormat="1" ht="19.5" thickBot="1">
      <c r="A29" s="115"/>
      <c r="B29" s="115"/>
      <c r="C29" s="94"/>
      <c r="D29" s="94"/>
      <c r="E29" s="193"/>
      <c r="F29" s="184"/>
      <c r="G29" s="95"/>
      <c r="H29" s="96"/>
      <c r="I29" s="96"/>
      <c r="J29" s="96"/>
      <c r="K29" s="96"/>
      <c r="L29" s="96"/>
      <c r="M29" s="96"/>
      <c r="N29" s="97"/>
      <c r="O29" s="341"/>
      <c r="P29" s="94"/>
      <c r="Q29" s="94"/>
    </row>
    <row r="30" spans="1:17" ht="19.5" thickBot="1">
      <c r="A30" s="137"/>
      <c r="B30" s="138"/>
      <c r="C30" s="139"/>
      <c r="D30" s="139"/>
      <c r="E30" s="187"/>
      <c r="F30" s="188" t="s">
        <v>229</v>
      </c>
      <c r="G30" s="141">
        <f>SUM(G6:G29)</f>
        <v>0</v>
      </c>
      <c r="H30" s="141">
        <f t="shared" ref="H30:N30" si="0">SUM(H6:H29)</f>
        <v>403637.25</v>
      </c>
      <c r="I30" s="141">
        <f t="shared" si="0"/>
        <v>0</v>
      </c>
      <c r="J30" s="141">
        <f t="shared" si="0"/>
        <v>4100</v>
      </c>
      <c r="K30" s="141">
        <f t="shared" si="0"/>
        <v>0</v>
      </c>
      <c r="L30" s="141">
        <f t="shared" si="0"/>
        <v>0</v>
      </c>
      <c r="M30" s="141">
        <f t="shared" si="0"/>
        <v>0</v>
      </c>
      <c r="N30" s="141">
        <f t="shared" si="0"/>
        <v>0</v>
      </c>
      <c r="O30" s="141"/>
      <c r="P30" s="143"/>
      <c r="Q30" s="143"/>
    </row>
    <row r="31" spans="1:17">
      <c r="F31" s="1"/>
      <c r="G31" s="33"/>
      <c r="H31" s="33"/>
      <c r="I31" s="33"/>
      <c r="J31" s="33"/>
      <c r="K31" s="33"/>
      <c r="L31" s="33"/>
      <c r="M31" s="31"/>
      <c r="P31" s="1"/>
    </row>
    <row r="32" spans="1:17" s="173" customFormat="1">
      <c r="A32" s="168"/>
      <c r="B32" s="169"/>
      <c r="C32" s="170"/>
      <c r="D32" s="170"/>
      <c r="E32" s="196"/>
      <c r="F32" s="198" t="s">
        <v>194</v>
      </c>
      <c r="G32" s="171">
        <f>SUM(G27:G29)</f>
        <v>0</v>
      </c>
      <c r="H32" s="171">
        <f t="shared" ref="H32:N32" si="1">SUM(H27:H29)</f>
        <v>0</v>
      </c>
      <c r="I32" s="171">
        <f t="shared" si="1"/>
        <v>0</v>
      </c>
      <c r="J32" s="171">
        <f t="shared" si="1"/>
        <v>0</v>
      </c>
      <c r="K32" s="171">
        <f t="shared" si="1"/>
        <v>0</v>
      </c>
      <c r="L32" s="171">
        <f t="shared" si="1"/>
        <v>0</v>
      </c>
      <c r="M32" s="171">
        <f t="shared" si="1"/>
        <v>0</v>
      </c>
      <c r="N32" s="171">
        <f t="shared" si="1"/>
        <v>0</v>
      </c>
      <c r="O32" s="172"/>
    </row>
    <row r="33" spans="1:16" s="173" customFormat="1">
      <c r="A33" s="168"/>
      <c r="B33" s="169"/>
      <c r="C33" s="170"/>
      <c r="D33" s="170"/>
      <c r="E33" s="318" t="s">
        <v>287</v>
      </c>
      <c r="F33" s="198" t="s">
        <v>182</v>
      </c>
      <c r="G33" s="204">
        <f>SUM(G6:G20)</f>
        <v>0</v>
      </c>
      <c r="H33" s="204">
        <f t="shared" ref="H33:N33" si="2">SUM(H6:H20)</f>
        <v>378207.25</v>
      </c>
      <c r="I33" s="204">
        <f t="shared" si="2"/>
        <v>0</v>
      </c>
      <c r="J33" s="204">
        <f t="shared" si="2"/>
        <v>4100</v>
      </c>
      <c r="K33" s="204">
        <f t="shared" si="2"/>
        <v>0</v>
      </c>
      <c r="L33" s="204">
        <f t="shared" si="2"/>
        <v>0</v>
      </c>
      <c r="M33" s="204">
        <f t="shared" si="2"/>
        <v>0</v>
      </c>
      <c r="N33" s="204">
        <f t="shared" si="2"/>
        <v>0</v>
      </c>
      <c r="O33" s="172"/>
    </row>
    <row r="34" spans="1:16" s="173" customFormat="1">
      <c r="A34" s="168"/>
      <c r="B34" s="169"/>
      <c r="C34" s="170"/>
      <c r="D34" s="170"/>
      <c r="E34" s="318" t="s">
        <v>288</v>
      </c>
      <c r="F34" s="198" t="s">
        <v>182</v>
      </c>
      <c r="G34" s="204">
        <f>SUM(G21:G25)</f>
        <v>0</v>
      </c>
      <c r="H34" s="204">
        <f t="shared" ref="H34:N34" si="3">SUM(H21:H25)</f>
        <v>25430</v>
      </c>
      <c r="I34" s="204">
        <f t="shared" si="3"/>
        <v>0</v>
      </c>
      <c r="J34" s="204">
        <f t="shared" si="3"/>
        <v>0</v>
      </c>
      <c r="K34" s="204">
        <f t="shared" si="3"/>
        <v>0</v>
      </c>
      <c r="L34" s="204">
        <f t="shared" si="3"/>
        <v>0</v>
      </c>
      <c r="M34" s="204">
        <f t="shared" si="3"/>
        <v>0</v>
      </c>
      <c r="N34" s="204">
        <f t="shared" si="3"/>
        <v>0</v>
      </c>
      <c r="O34" s="172"/>
    </row>
    <row r="35" spans="1:16">
      <c r="F35" s="231"/>
      <c r="G35" s="174"/>
      <c r="H35" s="174"/>
      <c r="I35" s="174"/>
      <c r="J35" s="174"/>
      <c r="K35" s="174"/>
      <c r="L35" s="174"/>
      <c r="M35" s="174"/>
      <c r="N35" s="174"/>
      <c r="P35" s="1"/>
    </row>
    <row r="36" spans="1:16">
      <c r="F36" s="231"/>
      <c r="G36" s="174"/>
      <c r="H36" s="174"/>
      <c r="I36" s="174"/>
      <c r="J36" s="174"/>
      <c r="K36" s="174"/>
      <c r="L36" s="174"/>
      <c r="M36" s="174"/>
      <c r="N36" s="174"/>
      <c r="P36" s="1"/>
    </row>
    <row r="37" spans="1:16">
      <c r="F37" s="231"/>
      <c r="G37" s="174"/>
      <c r="H37" s="174"/>
      <c r="I37" s="174"/>
      <c r="J37" s="174"/>
      <c r="K37" s="174"/>
      <c r="L37" s="174"/>
      <c r="M37" s="174"/>
      <c r="N37" s="174"/>
      <c r="P37" s="1"/>
    </row>
    <row r="38" spans="1:16">
      <c r="A38" s="25" t="s">
        <v>4</v>
      </c>
      <c r="G38" s="34"/>
      <c r="H38" s="34"/>
      <c r="I38" s="34"/>
      <c r="J38" s="34"/>
      <c r="K38" s="34"/>
      <c r="L38" s="34"/>
      <c r="M38" s="32"/>
      <c r="P38" s="1"/>
    </row>
    <row r="39" spans="1:16">
      <c r="A39" s="26" t="s">
        <v>16</v>
      </c>
      <c r="G39" s="34"/>
      <c r="H39" s="34"/>
      <c r="I39" s="34"/>
      <c r="J39" s="34"/>
      <c r="K39" s="34"/>
      <c r="L39" s="34"/>
      <c r="M39" s="32"/>
      <c r="P39" s="1"/>
    </row>
    <row r="40" spans="1:16">
      <c r="A40" s="26" t="s">
        <v>21</v>
      </c>
      <c r="G40" s="34"/>
      <c r="H40" s="34"/>
      <c r="I40" s="34"/>
      <c r="J40" s="34"/>
      <c r="K40" s="34"/>
      <c r="L40" s="34"/>
      <c r="M40" s="32"/>
      <c r="P40" s="1"/>
    </row>
    <row r="41" spans="1:16">
      <c r="B41" s="12" t="s">
        <v>17</v>
      </c>
      <c r="G41" s="34"/>
      <c r="H41" s="34"/>
      <c r="I41" s="34"/>
      <c r="J41" s="34"/>
      <c r="K41" s="34"/>
      <c r="L41" s="34"/>
      <c r="M41" s="32"/>
      <c r="P41" s="1"/>
    </row>
    <row r="42" spans="1:16">
      <c r="B42" s="12" t="s">
        <v>18</v>
      </c>
      <c r="G42" s="34"/>
      <c r="H42" s="34"/>
      <c r="I42" s="34"/>
      <c r="J42" s="34"/>
      <c r="K42" s="34"/>
      <c r="L42" s="34"/>
      <c r="M42" s="32"/>
      <c r="P42" s="1"/>
    </row>
    <row r="43" spans="1:16">
      <c r="B43" s="12" t="s">
        <v>19</v>
      </c>
      <c r="G43" s="34"/>
      <c r="H43" s="34"/>
      <c r="I43" s="34"/>
      <c r="J43" s="34"/>
      <c r="K43" s="34"/>
      <c r="L43" s="34"/>
      <c r="M43" s="32"/>
      <c r="P43" s="1"/>
    </row>
    <row r="44" spans="1:16">
      <c r="B44" s="12" t="s">
        <v>20</v>
      </c>
      <c r="G44" s="34"/>
      <c r="H44" s="34"/>
      <c r="I44" s="34"/>
      <c r="J44" s="34"/>
      <c r="K44" s="34"/>
      <c r="L44" s="34"/>
      <c r="M44" s="32"/>
      <c r="P44" s="1"/>
    </row>
    <row r="45" spans="1:16">
      <c r="H45" s="34"/>
      <c r="I45" s="34"/>
      <c r="J45" s="34"/>
      <c r="K45" s="34"/>
      <c r="L45" s="34"/>
      <c r="M45" s="34"/>
      <c r="N45" s="32"/>
    </row>
    <row r="46" spans="1:16">
      <c r="H46" s="34"/>
      <c r="I46" s="34"/>
      <c r="J46" s="34"/>
      <c r="K46" s="34"/>
      <c r="L46" s="34"/>
      <c r="M46" s="34"/>
      <c r="N46" s="32"/>
    </row>
    <row r="47" spans="1:16">
      <c r="H47" s="34"/>
      <c r="I47" s="34"/>
      <c r="J47" s="34"/>
      <c r="K47" s="34"/>
      <c r="L47" s="34"/>
      <c r="M47" s="34"/>
      <c r="N47" s="32"/>
    </row>
    <row r="48" spans="1:16">
      <c r="H48" s="34"/>
      <c r="I48" s="34"/>
      <c r="J48" s="34"/>
      <c r="K48" s="34"/>
      <c r="L48" s="34"/>
      <c r="M48" s="34"/>
      <c r="N48" s="32"/>
    </row>
    <row r="49" spans="8:14">
      <c r="H49" s="34"/>
      <c r="I49" s="34"/>
      <c r="J49" s="34"/>
      <c r="K49" s="34"/>
      <c r="L49" s="34"/>
      <c r="M49" s="34"/>
      <c r="N49" s="32"/>
    </row>
    <row r="50" spans="8:14">
      <c r="H50" s="34"/>
      <c r="I50" s="34"/>
      <c r="J50" s="34"/>
      <c r="K50" s="34"/>
      <c r="L50" s="34"/>
      <c r="M50" s="34"/>
      <c r="N50" s="32"/>
    </row>
    <row r="51" spans="8:14">
      <c r="H51" s="32"/>
      <c r="I51" s="32"/>
      <c r="J51" s="32"/>
      <c r="K51" s="32"/>
      <c r="L51" s="32"/>
      <c r="M51" s="32"/>
      <c r="N51" s="32"/>
    </row>
  </sheetData>
  <autoFilter ref="A5:P28"/>
  <mergeCells count="9">
    <mergeCell ref="Q4:Q5"/>
    <mergeCell ref="P4:P5"/>
    <mergeCell ref="A4:A5"/>
    <mergeCell ref="A1:O1"/>
    <mergeCell ref="A2:O2"/>
    <mergeCell ref="A3:O3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indexed="34"/>
  </sheetPr>
  <dimension ref="A1:R42"/>
  <sheetViews>
    <sheetView view="pageBreakPreview" zoomScaleNormal="100" zoomScaleSheetLayoutView="100" workbookViewId="0">
      <pane xSplit="2" ySplit="5" topLeftCell="D21" activePane="bottomRight" state="frozen"/>
      <selection pane="topRight" activeCell="H1" sqref="H1"/>
      <selection pane="bottomLeft" activeCell="A7" sqref="A7"/>
      <selection pane="bottomRight" activeCell="H33" sqref="H33"/>
    </sheetView>
  </sheetViews>
  <sheetFormatPr defaultRowHeight="18.75"/>
  <cols>
    <col min="1" max="1" width="7" style="12" customWidth="1"/>
    <col min="2" max="3" width="21.7109375" style="1" customWidth="1"/>
    <col min="4" max="4" width="11.7109375" style="13" customWidth="1"/>
    <col min="5" max="6" width="10.28515625" style="13" customWidth="1"/>
    <col min="7" max="13" width="10" style="13" customWidth="1"/>
    <col min="14" max="15" width="10" style="1" customWidth="1"/>
    <col min="16" max="16" width="11.85546875" style="1" customWidth="1"/>
    <col min="17" max="18" width="11.7109375" style="1" customWidth="1"/>
    <col min="19" max="16384" width="9.140625" style="1"/>
  </cols>
  <sheetData>
    <row r="1" spans="1:18" ht="23.25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8" s="19" customFormat="1" ht="21">
      <c r="A2" s="384" t="s">
        <v>22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</row>
    <row r="3" spans="1:18" ht="21" customHeight="1">
      <c r="A3" s="385" t="s">
        <v>25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218">
        <v>240352</v>
      </c>
    </row>
    <row r="4" spans="1:18" ht="21" customHeight="1">
      <c r="A4" s="390" t="s">
        <v>14</v>
      </c>
      <c r="B4" s="91"/>
      <c r="C4" s="386" t="s">
        <v>1</v>
      </c>
      <c r="D4" s="89"/>
      <c r="E4" s="175"/>
      <c r="F4" s="392" t="s">
        <v>224</v>
      </c>
      <c r="G4" s="375" t="s">
        <v>9</v>
      </c>
      <c r="H4" s="375"/>
      <c r="I4" s="375"/>
      <c r="J4" s="375"/>
      <c r="K4" s="375"/>
      <c r="L4" s="375"/>
      <c r="M4" s="375"/>
      <c r="N4" s="375"/>
      <c r="O4" s="375"/>
      <c r="P4" s="376" t="s">
        <v>29</v>
      </c>
      <c r="Q4" s="371" t="s">
        <v>183</v>
      </c>
      <c r="R4" s="371" t="s">
        <v>4</v>
      </c>
    </row>
    <row r="5" spans="1:18" ht="61.5" customHeight="1">
      <c r="A5" s="391"/>
      <c r="B5" s="92" t="s">
        <v>123</v>
      </c>
      <c r="C5" s="394"/>
      <c r="D5" s="90" t="s">
        <v>99</v>
      </c>
      <c r="E5" s="207" t="s">
        <v>225</v>
      </c>
      <c r="F5" s="393" t="s">
        <v>8</v>
      </c>
      <c r="G5" s="135" t="s">
        <v>84</v>
      </c>
      <c r="H5" s="144" t="s">
        <v>85</v>
      </c>
      <c r="I5" s="144" t="s">
        <v>86</v>
      </c>
      <c r="J5" s="144" t="s">
        <v>87</v>
      </c>
      <c r="K5" s="144" t="s">
        <v>88</v>
      </c>
      <c r="L5" s="144" t="s">
        <v>89</v>
      </c>
      <c r="M5" s="144" t="s">
        <v>90</v>
      </c>
      <c r="N5" s="144" t="s">
        <v>91</v>
      </c>
      <c r="O5" s="135" t="s">
        <v>83</v>
      </c>
      <c r="P5" s="389"/>
      <c r="Q5" s="388"/>
      <c r="R5" s="388"/>
    </row>
    <row r="6" spans="1:18" s="2" customFormat="1" ht="21.75" customHeight="1">
      <c r="A6" s="108">
        <v>1</v>
      </c>
      <c r="B6" s="108" t="s">
        <v>104</v>
      </c>
      <c r="C6" s="14" t="s">
        <v>126</v>
      </c>
      <c r="D6" s="16" t="s">
        <v>102</v>
      </c>
      <c r="E6" s="208">
        <v>2690</v>
      </c>
      <c r="F6" s="209">
        <v>21162</v>
      </c>
      <c r="G6" s="21"/>
      <c r="H6" s="28">
        <v>4259</v>
      </c>
      <c r="I6" s="28"/>
      <c r="J6" s="28"/>
      <c r="K6" s="28"/>
      <c r="L6" s="28"/>
      <c r="M6" s="28"/>
      <c r="N6" s="28"/>
      <c r="O6" s="21"/>
      <c r="P6" s="15" t="s">
        <v>54</v>
      </c>
      <c r="Q6" s="15" t="s">
        <v>182</v>
      </c>
      <c r="R6" s="15"/>
    </row>
    <row r="7" spans="1:18" s="2" customFormat="1" ht="21.75" customHeight="1">
      <c r="A7" s="108">
        <v>2</v>
      </c>
      <c r="B7" s="108" t="s">
        <v>104</v>
      </c>
      <c r="C7" s="14" t="s">
        <v>219</v>
      </c>
      <c r="D7" s="16" t="s">
        <v>102</v>
      </c>
      <c r="E7" s="208">
        <v>2240</v>
      </c>
      <c r="F7" s="209">
        <v>21123</v>
      </c>
      <c r="G7" s="21"/>
      <c r="H7" s="28">
        <v>11021</v>
      </c>
      <c r="I7" s="28"/>
      <c r="J7" s="28"/>
      <c r="K7" s="28"/>
      <c r="L7" s="28"/>
      <c r="M7" s="28"/>
      <c r="N7" s="28"/>
      <c r="O7" s="21"/>
      <c r="P7" s="15" t="s">
        <v>30</v>
      </c>
      <c r="Q7" s="15" t="s">
        <v>182</v>
      </c>
      <c r="R7" s="15"/>
    </row>
    <row r="8" spans="1:18" s="2" customFormat="1" ht="21.75" customHeight="1">
      <c r="A8" s="108">
        <v>3</v>
      </c>
      <c r="B8" s="108" t="s">
        <v>104</v>
      </c>
      <c r="C8" s="14" t="s">
        <v>176</v>
      </c>
      <c r="D8" s="16" t="s">
        <v>102</v>
      </c>
      <c r="E8" s="208">
        <v>2600</v>
      </c>
      <c r="F8" s="209">
        <v>21150</v>
      </c>
      <c r="G8" s="21"/>
      <c r="H8" s="28">
        <v>76325</v>
      </c>
      <c r="I8" s="28"/>
      <c r="J8" s="28"/>
      <c r="K8" s="28"/>
      <c r="L8" s="28"/>
      <c r="M8" s="28"/>
      <c r="N8" s="28"/>
      <c r="O8" s="21"/>
      <c r="P8" s="15" t="s">
        <v>177</v>
      </c>
      <c r="Q8" s="15" t="s">
        <v>182</v>
      </c>
      <c r="R8" s="15"/>
    </row>
    <row r="9" spans="1:18" s="2" customFormat="1" ht="21.75" customHeight="1">
      <c r="A9" s="108">
        <v>4</v>
      </c>
      <c r="B9" s="108" t="s">
        <v>104</v>
      </c>
      <c r="C9" s="14" t="s">
        <v>220</v>
      </c>
      <c r="D9" s="16" t="s">
        <v>102</v>
      </c>
      <c r="E9" s="208">
        <v>2711</v>
      </c>
      <c r="F9" s="209">
        <v>240311</v>
      </c>
      <c r="G9" s="21"/>
      <c r="H9" s="28">
        <v>2782</v>
      </c>
      <c r="I9" s="28"/>
      <c r="J9" s="28"/>
      <c r="K9" s="28"/>
      <c r="L9" s="28"/>
      <c r="M9" s="28"/>
      <c r="N9" s="28"/>
      <c r="O9" s="21"/>
      <c r="P9" s="15" t="s">
        <v>54</v>
      </c>
      <c r="Q9" s="15" t="s">
        <v>182</v>
      </c>
      <c r="R9" s="15"/>
    </row>
    <row r="10" spans="1:18" s="2" customFormat="1" ht="21.75" customHeight="1">
      <c r="A10" s="108">
        <v>5</v>
      </c>
      <c r="B10" s="108" t="s">
        <v>104</v>
      </c>
      <c r="C10" s="14" t="s">
        <v>146</v>
      </c>
      <c r="D10" s="16" t="s">
        <v>102</v>
      </c>
      <c r="E10" s="208">
        <v>2622</v>
      </c>
      <c r="F10" s="209">
        <v>21152</v>
      </c>
      <c r="G10" s="5"/>
      <c r="H10" s="29">
        <v>8025</v>
      </c>
      <c r="I10" s="29"/>
      <c r="J10" s="29"/>
      <c r="K10" s="29"/>
      <c r="L10" s="29"/>
      <c r="M10" s="29"/>
      <c r="N10" s="29"/>
      <c r="O10" s="5"/>
      <c r="P10" s="15" t="s">
        <v>177</v>
      </c>
      <c r="Q10" s="15" t="s">
        <v>182</v>
      </c>
      <c r="R10" s="15"/>
    </row>
    <row r="11" spans="1:18">
      <c r="A11" s="122">
        <v>6</v>
      </c>
      <c r="B11" s="122" t="s">
        <v>104</v>
      </c>
      <c r="C11" s="3" t="s">
        <v>158</v>
      </c>
      <c r="D11" s="4" t="s">
        <v>102</v>
      </c>
      <c r="E11" s="212">
        <v>2621</v>
      </c>
      <c r="F11" s="213">
        <v>21152</v>
      </c>
      <c r="G11" s="5"/>
      <c r="H11" s="29">
        <v>11610</v>
      </c>
      <c r="I11" s="29"/>
      <c r="J11" s="29"/>
      <c r="K11" s="29"/>
      <c r="L11" s="29"/>
      <c r="M11" s="29"/>
      <c r="N11" s="29"/>
      <c r="O11" s="5"/>
      <c r="P11" s="152" t="s">
        <v>177</v>
      </c>
      <c r="Q11" s="15" t="s">
        <v>182</v>
      </c>
      <c r="R11" s="4"/>
    </row>
    <row r="12" spans="1:18">
      <c r="A12" s="342">
        <v>7</v>
      </c>
      <c r="B12" s="342" t="s">
        <v>104</v>
      </c>
      <c r="C12" s="343" t="s">
        <v>163</v>
      </c>
      <c r="D12" s="344" t="s">
        <v>102</v>
      </c>
      <c r="E12" s="345">
        <v>2675</v>
      </c>
      <c r="F12" s="346">
        <v>240304</v>
      </c>
      <c r="G12" s="347"/>
      <c r="H12" s="347">
        <v>95350</v>
      </c>
      <c r="I12" s="347"/>
      <c r="J12" s="347"/>
      <c r="K12" s="347"/>
      <c r="L12" s="347"/>
      <c r="M12" s="347"/>
      <c r="N12" s="347"/>
      <c r="O12" s="347"/>
      <c r="P12" s="348" t="s">
        <v>177</v>
      </c>
      <c r="Q12" s="348" t="s">
        <v>182</v>
      </c>
      <c r="R12" s="344"/>
    </row>
    <row r="13" spans="1:18" s="327" customFormat="1">
      <c r="A13" s="319">
        <v>8</v>
      </c>
      <c r="B13" s="319" t="s">
        <v>104</v>
      </c>
      <c r="C13" s="320" t="s">
        <v>321</v>
      </c>
      <c r="D13" s="321" t="s">
        <v>102</v>
      </c>
      <c r="E13" s="322">
        <v>2596</v>
      </c>
      <c r="F13" s="323">
        <v>240296</v>
      </c>
      <c r="G13" s="324"/>
      <c r="H13" s="325">
        <v>2500</v>
      </c>
      <c r="I13" s="325"/>
      <c r="J13" s="325"/>
      <c r="K13" s="325"/>
      <c r="L13" s="325"/>
      <c r="M13" s="325"/>
      <c r="N13" s="325"/>
      <c r="O13" s="324"/>
      <c r="P13" s="326"/>
      <c r="Q13" s="326"/>
      <c r="R13" s="321"/>
    </row>
    <row r="14" spans="1:18">
      <c r="A14" s="108"/>
      <c r="B14" s="108"/>
      <c r="C14" s="14"/>
      <c r="D14" s="308"/>
      <c r="E14" s="208"/>
      <c r="F14" s="209"/>
      <c r="G14" s="21"/>
      <c r="H14" s="28"/>
      <c r="I14" s="28"/>
      <c r="J14" s="28"/>
      <c r="K14" s="28"/>
      <c r="L14" s="28"/>
      <c r="M14" s="28"/>
      <c r="N14" s="28"/>
      <c r="O14" s="21"/>
      <c r="P14" s="15"/>
      <c r="Q14" s="15"/>
      <c r="R14" s="308"/>
    </row>
    <row r="15" spans="1:18">
      <c r="A15" s="108"/>
      <c r="B15" s="108"/>
      <c r="C15" s="14"/>
      <c r="D15" s="308"/>
      <c r="E15" s="208"/>
      <c r="F15" s="209"/>
      <c r="G15" s="21"/>
      <c r="H15" s="28"/>
      <c r="I15" s="28"/>
      <c r="J15" s="28"/>
      <c r="K15" s="28"/>
      <c r="L15" s="28"/>
      <c r="M15" s="28"/>
      <c r="N15" s="28"/>
      <c r="O15" s="21"/>
      <c r="P15" s="15"/>
      <c r="Q15" s="15"/>
      <c r="R15" s="308"/>
    </row>
    <row r="16" spans="1:18" s="2" customFormat="1" ht="21.75" customHeight="1">
      <c r="A16" s="108"/>
      <c r="B16" s="108"/>
      <c r="C16" s="14"/>
      <c r="D16" s="16"/>
      <c r="E16" s="208"/>
      <c r="F16" s="210"/>
      <c r="G16" s="21"/>
      <c r="H16" s="28"/>
      <c r="I16" s="28"/>
      <c r="J16" s="28"/>
      <c r="K16" s="28"/>
      <c r="L16" s="28"/>
      <c r="M16" s="28"/>
      <c r="N16" s="28"/>
      <c r="O16" s="21"/>
      <c r="P16" s="15"/>
      <c r="Q16" s="15"/>
      <c r="R16" s="15"/>
    </row>
    <row r="17" spans="1:18" s="100" customFormat="1">
      <c r="A17" s="155"/>
      <c r="B17" s="156" t="s">
        <v>181</v>
      </c>
      <c r="C17" s="157"/>
      <c r="D17" s="157"/>
      <c r="E17" s="194"/>
      <c r="F17" s="211"/>
      <c r="G17" s="158"/>
      <c r="H17" s="159"/>
      <c r="I17" s="159"/>
      <c r="J17" s="159"/>
      <c r="K17" s="159"/>
      <c r="L17" s="159"/>
      <c r="M17" s="159"/>
      <c r="N17" s="160"/>
      <c r="O17" s="159"/>
      <c r="P17" s="161"/>
      <c r="Q17" s="164"/>
      <c r="R17" s="164"/>
    </row>
    <row r="18" spans="1:18" s="2" customFormat="1" ht="21.75" customHeight="1">
      <c r="A18" s="108"/>
      <c r="B18" s="108"/>
      <c r="C18" s="14"/>
      <c r="D18" s="16"/>
      <c r="E18" s="208"/>
      <c r="F18" s="210"/>
      <c r="G18" s="21"/>
      <c r="H18" s="28"/>
      <c r="I18" s="28"/>
      <c r="J18" s="28"/>
      <c r="K18" s="28"/>
      <c r="L18" s="28"/>
      <c r="M18" s="28"/>
      <c r="N18" s="28"/>
      <c r="O18" s="21"/>
      <c r="P18" s="15"/>
      <c r="Q18" s="15"/>
      <c r="R18" s="15"/>
    </row>
    <row r="19" spans="1:18" s="2" customFormat="1" ht="21.75" customHeight="1">
      <c r="A19" s="108">
        <v>1</v>
      </c>
      <c r="B19" s="108" t="s">
        <v>104</v>
      </c>
      <c r="C19" s="14" t="s">
        <v>157</v>
      </c>
      <c r="D19" s="16" t="s">
        <v>102</v>
      </c>
      <c r="E19" s="208">
        <v>2688</v>
      </c>
      <c r="F19" s="209">
        <v>21162</v>
      </c>
      <c r="G19" s="5"/>
      <c r="H19" s="29">
        <v>4552</v>
      </c>
      <c r="I19" s="29"/>
      <c r="J19" s="29"/>
      <c r="K19" s="29"/>
      <c r="L19" s="29"/>
      <c r="M19" s="29"/>
      <c r="N19" s="29"/>
      <c r="O19" s="5"/>
      <c r="P19" s="15" t="s">
        <v>54</v>
      </c>
      <c r="Q19" s="17" t="s">
        <v>184</v>
      </c>
      <c r="R19" s="17"/>
    </row>
    <row r="20" spans="1:18">
      <c r="A20" s="122">
        <v>2</v>
      </c>
      <c r="B20" s="122" t="s">
        <v>104</v>
      </c>
      <c r="C20" s="3" t="s">
        <v>158</v>
      </c>
      <c r="D20" s="4" t="s">
        <v>102</v>
      </c>
      <c r="E20" s="212">
        <v>2621</v>
      </c>
      <c r="F20" s="213">
        <v>21152</v>
      </c>
      <c r="G20" s="5"/>
      <c r="H20" s="29">
        <v>11610</v>
      </c>
      <c r="I20" s="29"/>
      <c r="J20" s="29"/>
      <c r="K20" s="29"/>
      <c r="L20" s="29"/>
      <c r="M20" s="29"/>
      <c r="N20" s="29"/>
      <c r="O20" s="5"/>
      <c r="P20" s="152" t="s">
        <v>177</v>
      </c>
      <c r="Q20" s="4" t="s">
        <v>184</v>
      </c>
      <c r="R20" s="4"/>
    </row>
    <row r="21" spans="1:18" ht="21.75" customHeight="1">
      <c r="A21" s="122"/>
      <c r="B21" s="122"/>
      <c r="C21" s="3"/>
      <c r="D21" s="4"/>
      <c r="E21" s="212"/>
      <c r="F21" s="213"/>
      <c r="G21" s="5"/>
      <c r="H21" s="29"/>
      <c r="I21" s="29"/>
      <c r="J21" s="29"/>
      <c r="K21" s="29"/>
      <c r="L21" s="29"/>
      <c r="M21" s="29"/>
      <c r="N21" s="29"/>
      <c r="O21" s="5"/>
      <c r="P21" s="152"/>
      <c r="Q21" s="4"/>
      <c r="R21" s="4"/>
    </row>
    <row r="22" spans="1:18" ht="19.5" thickBot="1">
      <c r="A22" s="123"/>
      <c r="B22" s="123"/>
      <c r="C22" s="6"/>
      <c r="D22" s="7"/>
      <c r="E22" s="214"/>
      <c r="F22" s="215"/>
      <c r="G22" s="8"/>
      <c r="H22" s="30"/>
      <c r="I22" s="30"/>
      <c r="J22" s="30"/>
      <c r="K22" s="30"/>
      <c r="L22" s="30"/>
      <c r="M22" s="30"/>
      <c r="N22" s="30"/>
      <c r="O22" s="8"/>
      <c r="P22" s="153"/>
      <c r="Q22" s="18"/>
      <c r="R22" s="18"/>
    </row>
    <row r="23" spans="1:18" ht="19.5" thickBot="1">
      <c r="A23" s="124"/>
      <c r="B23" s="150"/>
      <c r="C23" s="151"/>
      <c r="D23" s="9"/>
      <c r="E23" s="216"/>
      <c r="F23" s="217" t="s">
        <v>229</v>
      </c>
      <c r="G23" s="10">
        <f t="shared" ref="G23:O23" si="0">SUM(G6:G22)</f>
        <v>0</v>
      </c>
      <c r="H23" s="10">
        <f t="shared" si="0"/>
        <v>228034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  <c r="M23" s="10">
        <f t="shared" si="0"/>
        <v>0</v>
      </c>
      <c r="N23" s="10">
        <f t="shared" si="0"/>
        <v>0</v>
      </c>
      <c r="O23" s="10">
        <f t="shared" si="0"/>
        <v>0</v>
      </c>
      <c r="P23" s="136"/>
      <c r="Q23" s="11"/>
      <c r="R23" s="11"/>
    </row>
    <row r="24" spans="1:18">
      <c r="A24" s="125"/>
      <c r="B24" s="125"/>
      <c r="F24" s="33"/>
      <c r="G24" s="33"/>
      <c r="H24" s="33"/>
      <c r="I24" s="33"/>
      <c r="J24" s="33"/>
      <c r="K24" s="33"/>
      <c r="L24" s="33"/>
    </row>
    <row r="25" spans="1:18">
      <c r="A25" s="125"/>
      <c r="B25" s="125"/>
      <c r="F25" s="198" t="s">
        <v>194</v>
      </c>
      <c r="G25" s="34">
        <f>SUM(G18:G22)</f>
        <v>0</v>
      </c>
      <c r="H25" s="34">
        <f t="shared" ref="H25:O25" si="1">SUM(H18:H22)</f>
        <v>16162</v>
      </c>
      <c r="I25" s="34">
        <f t="shared" si="1"/>
        <v>0</v>
      </c>
      <c r="J25" s="34">
        <f t="shared" si="1"/>
        <v>0</v>
      </c>
      <c r="K25" s="34">
        <f t="shared" si="1"/>
        <v>0</v>
      </c>
      <c r="L25" s="34">
        <f t="shared" si="1"/>
        <v>0</v>
      </c>
      <c r="M25" s="34">
        <f t="shared" si="1"/>
        <v>0</v>
      </c>
      <c r="N25" s="34">
        <f t="shared" si="1"/>
        <v>0</v>
      </c>
      <c r="O25" s="34">
        <f t="shared" si="1"/>
        <v>0</v>
      </c>
    </row>
    <row r="26" spans="1:18" s="173" customFormat="1">
      <c r="A26" s="168"/>
      <c r="B26" s="169"/>
      <c r="C26" s="170"/>
      <c r="D26" s="170"/>
      <c r="E26" s="318" t="s">
        <v>287</v>
      </c>
      <c r="F26" s="198" t="s">
        <v>182</v>
      </c>
      <c r="G26" s="204">
        <f>SUM(G6:G11)</f>
        <v>0</v>
      </c>
      <c r="H26" s="204">
        <f>SUM(H6:H12)</f>
        <v>209372</v>
      </c>
      <c r="I26" s="204">
        <f t="shared" ref="I26:O26" si="2">SUM(I6:I11)</f>
        <v>0</v>
      </c>
      <c r="J26" s="204">
        <f t="shared" si="2"/>
        <v>0</v>
      </c>
      <c r="K26" s="204">
        <f t="shared" si="2"/>
        <v>0</v>
      </c>
      <c r="L26" s="204">
        <f t="shared" si="2"/>
        <v>0</v>
      </c>
      <c r="M26" s="204">
        <f t="shared" si="2"/>
        <v>0</v>
      </c>
      <c r="N26" s="204">
        <f t="shared" si="2"/>
        <v>0</v>
      </c>
      <c r="O26" s="204">
        <f t="shared" si="2"/>
        <v>0</v>
      </c>
      <c r="P26" s="172"/>
    </row>
    <row r="27" spans="1:18" s="173" customFormat="1">
      <c r="A27" s="168"/>
      <c r="B27" s="169"/>
      <c r="C27" s="170"/>
      <c r="D27" s="170"/>
      <c r="E27" s="318" t="s">
        <v>288</v>
      </c>
      <c r="F27" s="198" t="s">
        <v>182</v>
      </c>
      <c r="G27" s="204">
        <f>SUM(G13:G16)</f>
        <v>0</v>
      </c>
      <c r="H27" s="204">
        <f t="shared" ref="H27:O27" si="3">SUM(H13:H16)</f>
        <v>2500</v>
      </c>
      <c r="I27" s="204">
        <f t="shared" si="3"/>
        <v>0</v>
      </c>
      <c r="J27" s="204">
        <f t="shared" si="3"/>
        <v>0</v>
      </c>
      <c r="K27" s="204">
        <f t="shared" si="3"/>
        <v>0</v>
      </c>
      <c r="L27" s="204">
        <f t="shared" si="3"/>
        <v>0</v>
      </c>
      <c r="M27" s="204">
        <f t="shared" si="3"/>
        <v>0</v>
      </c>
      <c r="N27" s="204">
        <f t="shared" si="3"/>
        <v>0</v>
      </c>
      <c r="O27" s="204">
        <f t="shared" si="3"/>
        <v>0</v>
      </c>
      <c r="P27" s="172"/>
    </row>
    <row r="28" spans="1:18">
      <c r="A28" s="125"/>
      <c r="B28" s="125"/>
      <c r="F28" s="34"/>
      <c r="G28" s="34"/>
      <c r="H28" s="34"/>
      <c r="I28" s="34"/>
      <c r="J28" s="34"/>
      <c r="K28" s="34"/>
      <c r="L28" s="34"/>
    </row>
    <row r="29" spans="1:18">
      <c r="A29" s="125"/>
      <c r="B29" s="125"/>
      <c r="F29" s="34"/>
      <c r="G29" s="34"/>
      <c r="H29" s="34"/>
      <c r="I29" s="34"/>
      <c r="J29" s="34"/>
      <c r="K29" s="34"/>
      <c r="L29" s="34"/>
    </row>
    <row r="30" spans="1:18">
      <c r="A30" s="125"/>
      <c r="B30" s="125"/>
      <c r="F30" s="34"/>
      <c r="G30" s="34"/>
      <c r="H30" s="34"/>
      <c r="I30" s="34"/>
      <c r="J30" s="34"/>
      <c r="K30" s="34"/>
      <c r="L30" s="34"/>
    </row>
    <row r="31" spans="1:18">
      <c r="A31" s="125"/>
      <c r="B31" s="125"/>
      <c r="F31" s="34"/>
      <c r="G31" s="34"/>
      <c r="H31" s="34"/>
      <c r="I31" s="34"/>
      <c r="J31" s="34"/>
      <c r="K31" s="34"/>
      <c r="L31" s="34"/>
    </row>
    <row r="32" spans="1:18">
      <c r="A32" s="125"/>
      <c r="B32" s="125"/>
      <c r="F32" s="34"/>
      <c r="G32" s="34"/>
      <c r="H32" s="34"/>
      <c r="I32" s="34"/>
      <c r="J32" s="34"/>
      <c r="K32" s="34"/>
      <c r="L32" s="34"/>
    </row>
    <row r="33" spans="1:12">
      <c r="A33" s="125"/>
      <c r="B33" s="125"/>
      <c r="F33" s="34"/>
      <c r="G33" s="34"/>
      <c r="H33" s="34"/>
      <c r="I33" s="34"/>
      <c r="J33" s="34"/>
      <c r="K33" s="34"/>
      <c r="L33" s="34"/>
    </row>
    <row r="34" spans="1:12">
      <c r="A34" s="125"/>
      <c r="B34" s="125"/>
      <c r="F34" s="34"/>
      <c r="G34" s="34"/>
      <c r="H34" s="34"/>
      <c r="I34" s="34"/>
      <c r="J34" s="34"/>
      <c r="K34" s="34"/>
      <c r="L34" s="34"/>
    </row>
    <row r="35" spans="1:12">
      <c r="A35" s="125"/>
      <c r="B35" s="125"/>
      <c r="F35" s="34"/>
      <c r="G35" s="34"/>
      <c r="H35" s="34"/>
      <c r="I35" s="34"/>
      <c r="J35" s="34"/>
      <c r="K35" s="34"/>
      <c r="L35" s="34"/>
    </row>
    <row r="36" spans="1:12">
      <c r="A36" s="125"/>
      <c r="B36" s="125"/>
      <c r="F36" s="34"/>
      <c r="G36" s="34"/>
      <c r="H36" s="34"/>
      <c r="I36" s="34"/>
      <c r="J36" s="34"/>
      <c r="K36" s="34"/>
      <c r="L36" s="34"/>
    </row>
    <row r="37" spans="1:12">
      <c r="F37" s="34"/>
      <c r="G37" s="34"/>
      <c r="H37" s="34"/>
      <c r="I37" s="34"/>
      <c r="J37" s="34"/>
      <c r="K37" s="34"/>
      <c r="L37" s="34"/>
    </row>
    <row r="38" spans="1:12">
      <c r="F38" s="34"/>
      <c r="G38" s="34"/>
      <c r="H38" s="34"/>
      <c r="I38" s="34"/>
      <c r="J38" s="34"/>
      <c r="K38" s="34"/>
      <c r="L38" s="34"/>
    </row>
    <row r="39" spans="1:12">
      <c r="F39" s="34"/>
      <c r="G39" s="34"/>
      <c r="H39" s="34"/>
      <c r="I39" s="34"/>
      <c r="J39" s="34"/>
      <c r="K39" s="34"/>
      <c r="L39" s="34"/>
    </row>
    <row r="40" spans="1:12">
      <c r="F40" s="34"/>
      <c r="G40" s="34"/>
      <c r="H40" s="34"/>
      <c r="I40" s="34"/>
      <c r="J40" s="34"/>
      <c r="K40" s="34"/>
      <c r="L40" s="34"/>
    </row>
    <row r="41" spans="1:12">
      <c r="F41" s="34"/>
      <c r="G41" s="34"/>
      <c r="H41" s="34"/>
      <c r="I41" s="34"/>
      <c r="J41" s="34"/>
      <c r="K41" s="34"/>
      <c r="L41" s="34"/>
    </row>
    <row r="42" spans="1:12">
      <c r="F42" s="32"/>
      <c r="G42" s="32"/>
      <c r="H42" s="32"/>
      <c r="I42" s="32"/>
      <c r="J42" s="32"/>
      <c r="K42" s="32"/>
      <c r="L42" s="32"/>
    </row>
  </sheetData>
  <autoFilter ref="A5:P5"/>
  <mergeCells count="10">
    <mergeCell ref="R4:R5"/>
    <mergeCell ref="Q4:Q5"/>
    <mergeCell ref="A3:Q3"/>
    <mergeCell ref="A2:Q2"/>
    <mergeCell ref="A1:Q1"/>
    <mergeCell ref="P4:P5"/>
    <mergeCell ref="A4:A5"/>
    <mergeCell ref="F4:F5"/>
    <mergeCell ref="G4:O4"/>
    <mergeCell ref="C4:C5"/>
  </mergeCells>
  <printOptions horizontalCentered="1"/>
  <pageMargins left="0.15748031496062992" right="0.15748031496062992" top="0.59055118110236227" bottom="0.19685039370078741" header="0.51181102362204722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B17:B22 B10:B15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</sheetPr>
  <dimension ref="A1:V47"/>
  <sheetViews>
    <sheetView tabSelected="1" zoomScaleNormal="100" workbookViewId="0">
      <pane xSplit="5" ySplit="7" topLeftCell="F41" activePane="bottomRight" state="frozen"/>
      <selection pane="topRight" activeCell="F1" sqref="F1"/>
      <selection pane="bottomLeft" activeCell="A8" sqref="A8"/>
      <selection pane="bottomRight" activeCell="K43" sqref="K43"/>
    </sheetView>
  </sheetViews>
  <sheetFormatPr defaultRowHeight="21"/>
  <cols>
    <col min="1" max="1" width="43.85546875" style="20" customWidth="1"/>
    <col min="2" max="2" width="22.85546875" style="20" customWidth="1"/>
    <col min="3" max="3" width="22.85546875" style="23" customWidth="1"/>
    <col min="4" max="4" width="6.28515625" style="23" customWidth="1"/>
    <col min="5" max="5" width="8.140625" style="305" customWidth="1"/>
    <col min="6" max="6" width="9.140625" style="19"/>
    <col min="7" max="7" width="12.7109375" style="20" customWidth="1"/>
    <col min="8" max="8" width="15.140625" style="20" customWidth="1"/>
    <col min="9" max="9" width="12.28515625" style="20" customWidth="1"/>
    <col min="10" max="18" width="12.7109375" style="20" customWidth="1"/>
    <col min="19" max="16384" width="9.140625" style="20"/>
  </cols>
  <sheetData>
    <row r="1" spans="1:19" s="22" customFormat="1" ht="21.75" thickTop="1">
      <c r="A1" s="404" t="s">
        <v>0</v>
      </c>
      <c r="B1" s="405"/>
      <c r="C1" s="405"/>
      <c r="D1" s="405"/>
      <c r="E1" s="406"/>
      <c r="F1" s="78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36"/>
    </row>
    <row r="2" spans="1:19" s="35" customFormat="1" ht="26.25">
      <c r="A2" s="408" t="s">
        <v>200</v>
      </c>
      <c r="B2" s="409"/>
      <c r="C2" s="409"/>
      <c r="D2" s="409"/>
      <c r="E2" s="299"/>
      <c r="F2" s="79"/>
      <c r="G2" s="403" t="s">
        <v>96</v>
      </c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76"/>
    </row>
    <row r="3" spans="1:19" ht="9.75" customHeight="1">
      <c r="A3" s="37"/>
      <c r="B3" s="38"/>
      <c r="C3" s="38"/>
      <c r="D3" s="38"/>
      <c r="E3" s="300"/>
      <c r="F3" s="80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19"/>
    </row>
    <row r="4" spans="1:19" ht="21.75" customHeight="1">
      <c r="A4" s="37"/>
      <c r="B4" s="38"/>
      <c r="C4" s="39" t="s">
        <v>347</v>
      </c>
      <c r="D4" s="38"/>
      <c r="E4" s="300"/>
      <c r="F4" s="80"/>
      <c r="G4" s="84"/>
      <c r="H4" s="84"/>
      <c r="I4" s="84"/>
      <c r="J4" s="84"/>
      <c r="K4" s="84"/>
      <c r="L4" s="410" t="s">
        <v>23</v>
      </c>
      <c r="M4" s="410"/>
      <c r="N4" s="84"/>
      <c r="O4" s="84"/>
      <c r="P4" s="84"/>
      <c r="Q4" s="84"/>
      <c r="R4" s="84"/>
      <c r="S4" s="19"/>
    </row>
    <row r="5" spans="1:19" ht="21.75" customHeight="1">
      <c r="A5" s="37"/>
      <c r="B5" s="38"/>
      <c r="C5" s="40"/>
      <c r="D5" s="38"/>
      <c r="E5" s="300"/>
      <c r="F5" s="80"/>
      <c r="G5" s="289"/>
      <c r="H5" s="290"/>
      <c r="I5" s="287"/>
      <c r="J5" s="289"/>
      <c r="K5" s="290"/>
      <c r="L5" s="287" t="s">
        <v>346</v>
      </c>
      <c r="M5" s="316"/>
      <c r="N5" s="232"/>
      <c r="O5" s="203"/>
      <c r="P5" s="203"/>
      <c r="Q5" s="203"/>
      <c r="R5" s="203"/>
      <c r="S5" s="19"/>
    </row>
    <row r="6" spans="1:19" s="27" customFormat="1" ht="51" customHeight="1">
      <c r="A6" s="41"/>
      <c r="B6" s="309" t="s">
        <v>298</v>
      </c>
      <c r="C6" s="306" t="s">
        <v>2</v>
      </c>
      <c r="D6" s="296"/>
      <c r="E6" s="301"/>
      <c r="F6" s="81"/>
      <c r="G6" s="355" t="s">
        <v>92</v>
      </c>
      <c r="H6" s="402" t="s">
        <v>97</v>
      </c>
      <c r="I6" s="402"/>
      <c r="J6" s="358" t="s">
        <v>93</v>
      </c>
      <c r="K6" s="402" t="s">
        <v>97</v>
      </c>
      <c r="L6" s="402"/>
      <c r="M6" s="241" t="s">
        <v>94</v>
      </c>
      <c r="N6" s="402" t="s">
        <v>97</v>
      </c>
      <c r="O6" s="402"/>
      <c r="P6" s="242" t="s">
        <v>95</v>
      </c>
      <c r="Q6" s="402" t="s">
        <v>97</v>
      </c>
      <c r="R6" s="407"/>
      <c r="S6" s="77"/>
    </row>
    <row r="7" spans="1:19" ht="47.25">
      <c r="A7" s="369" t="s">
        <v>351</v>
      </c>
      <c r="B7" s="42"/>
      <c r="C7" s="43"/>
      <c r="D7" s="75"/>
      <c r="E7" s="302"/>
      <c r="F7" s="82"/>
      <c r="G7" s="243" t="s">
        <v>279</v>
      </c>
      <c r="H7" s="244" t="s">
        <v>98</v>
      </c>
      <c r="I7" s="245" t="s">
        <v>234</v>
      </c>
      <c r="J7" s="246" t="s">
        <v>280</v>
      </c>
      <c r="K7" s="244" t="s">
        <v>98</v>
      </c>
      <c r="L7" s="245" t="s">
        <v>234</v>
      </c>
      <c r="M7" s="243" t="s">
        <v>281</v>
      </c>
      <c r="N7" s="244" t="s">
        <v>98</v>
      </c>
      <c r="O7" s="245" t="s">
        <v>234</v>
      </c>
      <c r="P7" s="246" t="s">
        <v>282</v>
      </c>
      <c r="Q7" s="244" t="s">
        <v>98</v>
      </c>
      <c r="R7" s="247" t="s">
        <v>234</v>
      </c>
      <c r="S7" s="19"/>
    </row>
    <row r="8" spans="1:19">
      <c r="A8" s="44" t="s">
        <v>5</v>
      </c>
      <c r="B8" s="45">
        <f>70000+100000+1000+54000</f>
        <v>225000</v>
      </c>
      <c r="C8" s="45">
        <f>+'รายการเบิกจ่าย-งบปกติ'!G106</f>
        <v>148209.9</v>
      </c>
      <c r="D8" s="75" t="s">
        <v>3</v>
      </c>
      <c r="E8" s="302">
        <f>C8/B8</f>
        <v>0.65871066666666667</v>
      </c>
      <c r="F8" s="82"/>
      <c r="G8" s="248">
        <f>30000+30000+13500</f>
        <v>73500</v>
      </c>
      <c r="H8" s="249">
        <f>+'รายการเบิกจ่าย-งบปกติ'!G109</f>
        <v>104705.4</v>
      </c>
      <c r="I8" s="250">
        <f>+H8/B8</f>
        <v>0.46535733333333329</v>
      </c>
      <c r="J8" s="85">
        <f>40000+40000+1000+13500</f>
        <v>94500</v>
      </c>
      <c r="K8" s="85">
        <f>+'รายการเบิกจ่าย-งบปกติ'!G110</f>
        <v>41739</v>
      </c>
      <c r="L8" s="314">
        <f>+K8/B8</f>
        <v>0.18550666666666665</v>
      </c>
      <c r="M8" s="248">
        <f>30000+13500</f>
        <v>43500</v>
      </c>
      <c r="N8" s="249"/>
      <c r="O8" s="250"/>
      <c r="P8" s="85">
        <v>13500</v>
      </c>
      <c r="Q8" s="85"/>
      <c r="R8" s="86"/>
      <c r="S8" s="19"/>
    </row>
    <row r="9" spans="1:19">
      <c r="A9" s="44" t="s">
        <v>6</v>
      </c>
      <c r="B9" s="45"/>
      <c r="C9" s="45"/>
      <c r="D9" s="75"/>
      <c r="E9" s="302"/>
      <c r="F9" s="82"/>
      <c r="G9" s="251"/>
      <c r="H9" s="252"/>
      <c r="I9" s="253"/>
      <c r="J9" s="85"/>
      <c r="K9" s="85"/>
      <c r="L9" s="314"/>
      <c r="M9" s="251"/>
      <c r="N9" s="252"/>
      <c r="O9" s="253"/>
      <c r="P9" s="85"/>
      <c r="Q9" s="85"/>
      <c r="R9" s="86"/>
      <c r="S9" s="19"/>
    </row>
    <row r="10" spans="1:19">
      <c r="A10" s="46" t="s">
        <v>67</v>
      </c>
      <c r="B10" s="292">
        <v>1000000</v>
      </c>
      <c r="C10" s="45">
        <f>+'รายการเบิกจ่าย-งบปกติ'!H106</f>
        <v>904007.05999999994</v>
      </c>
      <c r="D10" s="75" t="s">
        <v>3</v>
      </c>
      <c r="E10" s="302">
        <f t="shared" ref="E10:E18" si="0">C10/B10</f>
        <v>0.90400705999999997</v>
      </c>
      <c r="F10" s="82"/>
      <c r="G10" s="251">
        <v>440000</v>
      </c>
      <c r="H10" s="252">
        <f>+'รายการเบิกจ่าย-งบปกติ'!H109</f>
        <v>651360.15999999992</v>
      </c>
      <c r="I10" s="254">
        <f t="shared" ref="I10:I17" si="1">+H10/B10</f>
        <v>0.65136015999999997</v>
      </c>
      <c r="J10" s="85">
        <v>250000</v>
      </c>
      <c r="K10" s="85">
        <f>+'รายการเบิกจ่าย-งบปกติ'!H110</f>
        <v>89003</v>
      </c>
      <c r="L10" s="314">
        <f t="shared" ref="L10:L17" si="2">+K10/B10</f>
        <v>8.9002999999999999E-2</v>
      </c>
      <c r="M10" s="251">
        <v>250000</v>
      </c>
      <c r="N10" s="252"/>
      <c r="O10" s="254"/>
      <c r="P10" s="85">
        <v>60000</v>
      </c>
      <c r="Q10" s="85"/>
      <c r="R10" s="86"/>
      <c r="S10" s="19"/>
    </row>
    <row r="11" spans="1:19">
      <c r="A11" s="46" t="s">
        <v>277</v>
      </c>
      <c r="B11" s="292">
        <v>108000</v>
      </c>
      <c r="C11" s="45">
        <f>+'รายการเบิกจ่าย-งบปกติ'!I106</f>
        <v>28671.25</v>
      </c>
      <c r="D11" s="75" t="s">
        <v>3</v>
      </c>
      <c r="E11" s="302">
        <f t="shared" si="0"/>
        <v>0.26547453703703705</v>
      </c>
      <c r="F11" s="82"/>
      <c r="G11" s="251">
        <v>27000</v>
      </c>
      <c r="H11" s="252">
        <f>+'รายการเบิกจ่าย-งบปกติ'!I109</f>
        <v>22888.25</v>
      </c>
      <c r="I11" s="254">
        <f t="shared" si="1"/>
        <v>0.21192824074074074</v>
      </c>
      <c r="J11" s="85">
        <v>27000</v>
      </c>
      <c r="K11" s="85">
        <f>+'รายการเบิกจ่าย-งบปกติ'!I110</f>
        <v>5783</v>
      </c>
      <c r="L11" s="314">
        <f t="shared" si="2"/>
        <v>5.3546296296296293E-2</v>
      </c>
      <c r="M11" s="251">
        <v>27000</v>
      </c>
      <c r="N11" s="252"/>
      <c r="O11" s="254"/>
      <c r="P11" s="85">
        <v>27000</v>
      </c>
      <c r="Q11" s="85"/>
      <c r="R11" s="86"/>
      <c r="S11" s="19"/>
    </row>
    <row r="12" spans="1:19">
      <c r="A12" s="47" t="s">
        <v>68</v>
      </c>
      <c r="B12" s="293">
        <v>119800</v>
      </c>
      <c r="C12" s="45">
        <f>+'รายการเบิกจ่าย-งบปกติ'!J106</f>
        <v>142720</v>
      </c>
      <c r="D12" s="75" t="s">
        <v>3</v>
      </c>
      <c r="E12" s="302">
        <f t="shared" si="0"/>
        <v>1.1913188647746245</v>
      </c>
      <c r="F12" s="82"/>
      <c r="G12" s="251">
        <v>50000</v>
      </c>
      <c r="H12" s="252">
        <f>+'รายการเบิกจ่าย-งบปกติ'!J109</f>
        <v>85544</v>
      </c>
      <c r="I12" s="254">
        <f t="shared" si="1"/>
        <v>0.71405676126878126</v>
      </c>
      <c r="J12" s="85">
        <v>30000</v>
      </c>
      <c r="K12" s="85">
        <f>+'รายการเบิกจ่าย-งบปกติ'!J110</f>
        <v>25944</v>
      </c>
      <c r="L12" s="314">
        <f t="shared" si="2"/>
        <v>0.21656093489148581</v>
      </c>
      <c r="M12" s="251">
        <v>30000</v>
      </c>
      <c r="N12" s="252"/>
      <c r="O12" s="254"/>
      <c r="P12" s="85">
        <v>9800</v>
      </c>
      <c r="Q12" s="85"/>
      <c r="R12" s="86"/>
      <c r="S12" s="19"/>
    </row>
    <row r="13" spans="1:19">
      <c r="A13" s="47" t="s">
        <v>70</v>
      </c>
      <c r="B13" s="293">
        <v>80000</v>
      </c>
      <c r="C13" s="45">
        <f>+'รายการเบิกจ่าย-งบปกติ'!K106</f>
        <v>6480</v>
      </c>
      <c r="D13" s="75" t="s">
        <v>3</v>
      </c>
      <c r="E13" s="302">
        <f t="shared" si="0"/>
        <v>8.1000000000000003E-2</v>
      </c>
      <c r="F13" s="82"/>
      <c r="G13" s="251">
        <v>30000</v>
      </c>
      <c r="H13" s="252">
        <f>+'รายการเบิกจ่าย-งบปกติ'!K109</f>
        <v>6480</v>
      </c>
      <c r="I13" s="254">
        <f t="shared" si="1"/>
        <v>8.1000000000000003E-2</v>
      </c>
      <c r="J13" s="85">
        <v>30000</v>
      </c>
      <c r="K13" s="85">
        <f>+'รายการเบิกจ่าย-งบปกติ'!K110</f>
        <v>0</v>
      </c>
      <c r="L13" s="314">
        <f t="shared" si="2"/>
        <v>0</v>
      </c>
      <c r="M13" s="251">
        <v>20000</v>
      </c>
      <c r="N13" s="252"/>
      <c r="O13" s="254"/>
      <c r="P13" s="85"/>
      <c r="Q13" s="85"/>
      <c r="R13" s="86"/>
      <c r="S13" s="19"/>
    </row>
    <row r="14" spans="1:19">
      <c r="A14" s="46" t="s">
        <v>71</v>
      </c>
      <c r="B14" s="292">
        <v>40000</v>
      </c>
      <c r="C14" s="45">
        <f>+'รายการเบิกจ่าย-งบปกติ'!L106</f>
        <v>0</v>
      </c>
      <c r="D14" s="75" t="s">
        <v>3</v>
      </c>
      <c r="E14" s="302">
        <f t="shared" si="0"/>
        <v>0</v>
      </c>
      <c r="F14" s="82"/>
      <c r="G14" s="251">
        <v>20000</v>
      </c>
      <c r="H14" s="252">
        <f>+'รายการเบิกจ่าย-งบปกติ'!L109</f>
        <v>0</v>
      </c>
      <c r="I14" s="254">
        <f t="shared" si="1"/>
        <v>0</v>
      </c>
      <c r="J14" s="85">
        <v>10000</v>
      </c>
      <c r="K14" s="85">
        <f>+'รายการเบิกจ่าย-งบปกติ'!L110</f>
        <v>0</v>
      </c>
      <c r="L14" s="314">
        <f t="shared" si="2"/>
        <v>0</v>
      </c>
      <c r="M14" s="251">
        <v>10000</v>
      </c>
      <c r="N14" s="252"/>
      <c r="O14" s="254"/>
      <c r="P14" s="85"/>
      <c r="Q14" s="85"/>
      <c r="R14" s="86"/>
      <c r="S14" s="19"/>
    </row>
    <row r="15" spans="1:19">
      <c r="A15" s="46" t="s">
        <v>278</v>
      </c>
      <c r="B15" s="292">
        <v>800</v>
      </c>
      <c r="C15" s="45">
        <f>+'รายการเบิกจ่าย-งบปกติ'!M106</f>
        <v>240</v>
      </c>
      <c r="D15" s="75" t="s">
        <v>3</v>
      </c>
      <c r="E15" s="302">
        <f t="shared" si="0"/>
        <v>0.3</v>
      </c>
      <c r="F15" s="82"/>
      <c r="G15" s="251">
        <v>240</v>
      </c>
      <c r="H15" s="252">
        <f>+'รายการเบิกจ่าย-งบปกติ'!M109</f>
        <v>240</v>
      </c>
      <c r="I15" s="254">
        <f t="shared" si="1"/>
        <v>0.3</v>
      </c>
      <c r="J15" s="85">
        <v>240</v>
      </c>
      <c r="K15" s="85">
        <f>+'รายการเบิกจ่าย-งบปกติ'!M110</f>
        <v>0</v>
      </c>
      <c r="L15" s="314">
        <f t="shared" si="2"/>
        <v>0</v>
      </c>
      <c r="M15" s="251">
        <v>240</v>
      </c>
      <c r="N15" s="252"/>
      <c r="O15" s="254"/>
      <c r="P15" s="85">
        <v>80</v>
      </c>
      <c r="Q15" s="85"/>
      <c r="R15" s="86"/>
      <c r="S15" s="19"/>
    </row>
    <row r="16" spans="1:19">
      <c r="A16" s="47" t="s">
        <v>69</v>
      </c>
      <c r="B16" s="293">
        <v>110000</v>
      </c>
      <c r="C16" s="45">
        <f>+'รายการเบิกจ่าย-งบปกติ'!N106</f>
        <v>15924</v>
      </c>
      <c r="D16" s="75" t="s">
        <v>3</v>
      </c>
      <c r="E16" s="302">
        <f t="shared" si="0"/>
        <v>0.14476363636363637</v>
      </c>
      <c r="F16" s="82"/>
      <c r="G16" s="251">
        <v>50000</v>
      </c>
      <c r="H16" s="252">
        <f>+'รายการเบิกจ่าย-งบปกติ'!N109</f>
        <v>15924</v>
      </c>
      <c r="I16" s="254">
        <f t="shared" si="1"/>
        <v>0.14476363636363637</v>
      </c>
      <c r="J16" s="85">
        <v>30000</v>
      </c>
      <c r="K16" s="85">
        <f>+'รายการเบิกจ่าย-งบปกติ'!N110</f>
        <v>0</v>
      </c>
      <c r="L16" s="314">
        <f t="shared" si="2"/>
        <v>0</v>
      </c>
      <c r="M16" s="251">
        <v>30000</v>
      </c>
      <c r="N16" s="252"/>
      <c r="O16" s="254"/>
      <c r="P16" s="85"/>
      <c r="Q16" s="85"/>
      <c r="R16" s="86"/>
      <c r="S16" s="19"/>
    </row>
    <row r="17" spans="1:19" ht="21.75" thickBot="1">
      <c r="A17" s="47" t="s">
        <v>72</v>
      </c>
      <c r="B17" s="293">
        <v>18600</v>
      </c>
      <c r="C17" s="45">
        <f>+'รายการเบิกจ่าย-งบปกติ'!O106</f>
        <v>4837</v>
      </c>
      <c r="D17" s="75" t="s">
        <v>3</v>
      </c>
      <c r="E17" s="302">
        <f t="shared" si="0"/>
        <v>0.26005376344086023</v>
      </c>
      <c r="F17" s="82"/>
      <c r="G17" s="251">
        <v>0</v>
      </c>
      <c r="H17" s="252">
        <f>+'รายการเบิกจ่าย-งบปกติ'!O109</f>
        <v>3361</v>
      </c>
      <c r="I17" s="254">
        <f t="shared" si="1"/>
        <v>0.18069892473118279</v>
      </c>
      <c r="J17" s="85">
        <v>10000</v>
      </c>
      <c r="K17" s="85">
        <f>+'รายการเบิกจ่าย-งบปกติ'!O110</f>
        <v>1476</v>
      </c>
      <c r="L17" s="314">
        <f t="shared" si="2"/>
        <v>7.9354838709677425E-2</v>
      </c>
      <c r="M17" s="251">
        <v>8600</v>
      </c>
      <c r="N17" s="252"/>
      <c r="O17" s="254"/>
      <c r="P17" s="85"/>
      <c r="Q17" s="85"/>
      <c r="R17" s="86"/>
      <c r="S17" s="19"/>
    </row>
    <row r="18" spans="1:19" ht="22.5" thickTop="1" thickBot="1">
      <c r="A18" s="48" t="s">
        <v>13</v>
      </c>
      <c r="B18" s="294">
        <f>SUM(B8:B17)</f>
        <v>1702200</v>
      </c>
      <c r="C18" s="49">
        <f>SUM(C8:C17)</f>
        <v>1251089.21</v>
      </c>
      <c r="D18" s="75" t="s">
        <v>3</v>
      </c>
      <c r="E18" s="302">
        <f t="shared" si="0"/>
        <v>0.73498367406885201</v>
      </c>
      <c r="F18" s="82"/>
      <c r="G18" s="255">
        <f>SUM(G8:G17)</f>
        <v>690740</v>
      </c>
      <c r="H18" s="256">
        <f>SUM(H8:H17)</f>
        <v>890502.80999999994</v>
      </c>
      <c r="I18" s="257">
        <f>+H18/B18</f>
        <v>0.52314816707789913</v>
      </c>
      <c r="J18" s="200">
        <f>SUM(J8:J17)</f>
        <v>481740</v>
      </c>
      <c r="K18" s="200">
        <f>SUM(K8:K17)</f>
        <v>163945</v>
      </c>
      <c r="L18" s="313">
        <f>+K18/B18</f>
        <v>9.6313594172247677E-2</v>
      </c>
      <c r="M18" s="255"/>
      <c r="N18" s="256"/>
      <c r="O18" s="257"/>
      <c r="P18" s="200"/>
      <c r="Q18" s="200"/>
      <c r="R18" s="201"/>
      <c r="S18" s="19"/>
    </row>
    <row r="19" spans="1:19" ht="27.75" thickTop="1" thickBot="1">
      <c r="A19" s="364" t="s">
        <v>15</v>
      </c>
      <c r="B19" s="294"/>
      <c r="C19" s="361">
        <f>+B18-C18</f>
        <v>451110.79000000004</v>
      </c>
      <c r="D19" s="75" t="s">
        <v>3</v>
      </c>
      <c r="E19" s="302"/>
      <c r="F19" s="82"/>
      <c r="G19" s="258"/>
      <c r="H19" s="258"/>
      <c r="I19" s="258"/>
      <c r="J19" s="236"/>
      <c r="K19" s="236"/>
      <c r="L19" s="395" t="s">
        <v>231</v>
      </c>
      <c r="M19" s="395"/>
      <c r="N19" s="236"/>
      <c r="O19" s="236"/>
      <c r="P19" s="236"/>
      <c r="Q19" s="236"/>
      <c r="R19" s="236"/>
      <c r="S19" s="19"/>
    </row>
    <row r="20" spans="1:19" s="235" customFormat="1" ht="21.75" thickTop="1">
      <c r="A20" s="396" t="s">
        <v>233</v>
      </c>
      <c r="B20" s="397"/>
      <c r="C20" s="397"/>
      <c r="D20" s="397"/>
      <c r="E20" s="303"/>
      <c r="F20" s="233"/>
      <c r="G20" s="356" t="s">
        <v>283</v>
      </c>
      <c r="H20" s="398" t="s">
        <v>97</v>
      </c>
      <c r="I20" s="398"/>
      <c r="J20" s="359" t="s">
        <v>284</v>
      </c>
      <c r="K20" s="398" t="s">
        <v>97</v>
      </c>
      <c r="L20" s="398"/>
      <c r="M20" s="259" t="s">
        <v>285</v>
      </c>
      <c r="N20" s="398" t="s">
        <v>97</v>
      </c>
      <c r="O20" s="398"/>
      <c r="P20" s="263" t="s">
        <v>286</v>
      </c>
      <c r="Q20" s="398" t="s">
        <v>97</v>
      </c>
      <c r="R20" s="399"/>
      <c r="S20" s="234"/>
    </row>
    <row r="21" spans="1:19" ht="47.25">
      <c r="A21" s="368" t="s">
        <v>350</v>
      </c>
      <c r="B21" s="50"/>
      <c r="C21" s="51"/>
      <c r="D21" s="75"/>
      <c r="E21" s="302"/>
      <c r="F21" s="82"/>
      <c r="G21" s="260" t="s">
        <v>291</v>
      </c>
      <c r="H21" s="261" t="s">
        <v>98</v>
      </c>
      <c r="I21" s="262" t="s">
        <v>234</v>
      </c>
      <c r="J21" s="264" t="s">
        <v>292</v>
      </c>
      <c r="K21" s="261" t="s">
        <v>98</v>
      </c>
      <c r="L21" s="262" t="s">
        <v>234</v>
      </c>
      <c r="M21" s="260" t="s">
        <v>293</v>
      </c>
      <c r="N21" s="261" t="s">
        <v>98</v>
      </c>
      <c r="O21" s="262" t="s">
        <v>234</v>
      </c>
      <c r="P21" s="264" t="s">
        <v>294</v>
      </c>
      <c r="Q21" s="261" t="s">
        <v>98</v>
      </c>
      <c r="R21" s="265" t="s">
        <v>234</v>
      </c>
      <c r="S21" s="19"/>
    </row>
    <row r="22" spans="1:19">
      <c r="A22" s="52" t="s">
        <v>10</v>
      </c>
      <c r="B22" s="53">
        <v>9000</v>
      </c>
      <c r="C22" s="53">
        <f>+'รายการเบิกจ่าย-ฝึกงาน'!G30</f>
        <v>0</v>
      </c>
      <c r="D22" s="75" t="s">
        <v>3</v>
      </c>
      <c r="E22" s="302">
        <f>C22/B22</f>
        <v>0</v>
      </c>
      <c r="F22" s="82"/>
      <c r="G22" s="266"/>
      <c r="H22" s="267">
        <f>+'รายการเบิกจ่าย-ฝึกงาน'!G32</f>
        <v>0</v>
      </c>
      <c r="I22" s="268"/>
      <c r="J22" s="85">
        <v>4000</v>
      </c>
      <c r="K22" s="85">
        <f>+'รายการเบิกจ่าย-ฝึกงาน'!G34</f>
        <v>0</v>
      </c>
      <c r="L22" s="85">
        <f t="shared" ref="L22" si="3">+K22/B22</f>
        <v>0</v>
      </c>
      <c r="M22" s="266">
        <v>4000</v>
      </c>
      <c r="N22" s="267"/>
      <c r="O22" s="268"/>
      <c r="P22" s="85">
        <v>1000</v>
      </c>
      <c r="Q22" s="85"/>
      <c r="R22" s="86"/>
      <c r="S22" s="19"/>
    </row>
    <row r="23" spans="1:19">
      <c r="A23" s="52" t="s">
        <v>11</v>
      </c>
      <c r="B23" s="53"/>
      <c r="C23" s="53"/>
      <c r="D23" s="75"/>
      <c r="E23" s="302"/>
      <c r="F23" s="82"/>
      <c r="G23" s="266"/>
      <c r="H23" s="267"/>
      <c r="I23" s="268"/>
      <c r="J23" s="85"/>
      <c r="K23" s="85"/>
      <c r="L23" s="85"/>
      <c r="M23" s="266"/>
      <c r="N23" s="267"/>
      <c r="O23" s="268"/>
      <c r="P23" s="85"/>
      <c r="Q23" s="85"/>
      <c r="R23" s="86"/>
      <c r="S23" s="19"/>
    </row>
    <row r="24" spans="1:19">
      <c r="A24" s="54" t="s">
        <v>67</v>
      </c>
      <c r="B24" s="295">
        <v>388000</v>
      </c>
      <c r="C24" s="55">
        <f>+'รายการเบิกจ่าย-ฝึกงาน'!H30</f>
        <v>403637.25</v>
      </c>
      <c r="D24" s="75" t="s">
        <v>3</v>
      </c>
      <c r="E24" s="302">
        <f t="shared" ref="E24:E29" si="4">C24/B24</f>
        <v>1.0403021907216494</v>
      </c>
      <c r="F24" s="82"/>
      <c r="G24" s="266">
        <v>300000</v>
      </c>
      <c r="H24" s="267">
        <f>+'รายการเบิกจ่าย-ฝึกงาน'!H33</f>
        <v>378207.25</v>
      </c>
      <c r="I24" s="268">
        <f>+H24/B24</f>
        <v>0.97476095360824744</v>
      </c>
      <c r="J24" s="85">
        <f>+B24-H24</f>
        <v>9792.75</v>
      </c>
      <c r="K24" s="85">
        <f>+'รายการเบิกจ่าย-ฝึกงาน'!H34</f>
        <v>25430</v>
      </c>
      <c r="L24" s="317">
        <f>K24/B24</f>
        <v>6.5541237113402068E-2</v>
      </c>
      <c r="M24" s="266">
        <v>0</v>
      </c>
      <c r="N24" s="267"/>
      <c r="O24" s="268"/>
      <c r="P24" s="85"/>
      <c r="Q24" s="85"/>
      <c r="R24" s="86"/>
      <c r="S24" s="19"/>
    </row>
    <row r="25" spans="1:19">
      <c r="A25" s="56" t="s">
        <v>68</v>
      </c>
      <c r="B25" s="57">
        <v>0</v>
      </c>
      <c r="C25" s="55">
        <f>+'รายการเบิกจ่าย-ฝึกงาน'!I30</f>
        <v>0</v>
      </c>
      <c r="D25" s="75" t="s">
        <v>3</v>
      </c>
      <c r="E25" s="307"/>
      <c r="F25" s="82"/>
      <c r="G25" s="266"/>
      <c r="H25" s="267">
        <f>+'รายการเบิกจ่าย-ฝึกงาน'!I33</f>
        <v>0</v>
      </c>
      <c r="I25" s="268"/>
      <c r="J25" s="85"/>
      <c r="K25" s="85">
        <f>+'รายการเบิกจ่าย-ฝึกงาน'!I34</f>
        <v>0</v>
      </c>
      <c r="L25" s="317"/>
      <c r="M25" s="266"/>
      <c r="N25" s="267"/>
      <c r="O25" s="268"/>
      <c r="P25" s="85"/>
      <c r="Q25" s="85"/>
      <c r="R25" s="86"/>
      <c r="S25" s="19"/>
    </row>
    <row r="26" spans="1:19">
      <c r="A26" s="56" t="s">
        <v>69</v>
      </c>
      <c r="B26" s="57">
        <v>0</v>
      </c>
      <c r="C26" s="55">
        <f>+'รายการเบิกจ่าย-ฝึกงาน'!J30</f>
        <v>4100</v>
      </c>
      <c r="D26" s="75" t="s">
        <v>3</v>
      </c>
      <c r="E26" s="302"/>
      <c r="F26" s="82"/>
      <c r="G26" s="266"/>
      <c r="H26" s="267">
        <f>+'รายการเบิกจ่าย-ฝึกงาน'!J33</f>
        <v>4100</v>
      </c>
      <c r="I26" s="268"/>
      <c r="J26" s="85"/>
      <c r="K26" s="85">
        <f>+'รายการเบิกจ่าย-ฝึกงาน'!J34</f>
        <v>0</v>
      </c>
      <c r="L26" s="317"/>
      <c r="M26" s="266"/>
      <c r="N26" s="267"/>
      <c r="O26" s="268"/>
      <c r="P26" s="85"/>
      <c r="Q26" s="85"/>
      <c r="R26" s="86"/>
      <c r="S26" s="19"/>
    </row>
    <row r="27" spans="1:19">
      <c r="A27" s="56" t="s">
        <v>70</v>
      </c>
      <c r="B27" s="57">
        <v>0</v>
      </c>
      <c r="C27" s="55">
        <f>+'รายการเบิกจ่าย-ฝึกงาน'!K30</f>
        <v>0</v>
      </c>
      <c r="D27" s="75" t="s">
        <v>3</v>
      </c>
      <c r="E27" s="302"/>
      <c r="F27" s="82"/>
      <c r="G27" s="266"/>
      <c r="H27" s="267">
        <f>+'รายการเบิกจ่าย-ฝึกงาน'!K33</f>
        <v>0</v>
      </c>
      <c r="I27" s="268"/>
      <c r="J27" s="85"/>
      <c r="K27" s="85">
        <f>+'รายการเบิกจ่าย-ฝึกงาน'!K34</f>
        <v>0</v>
      </c>
      <c r="L27" s="317"/>
      <c r="M27" s="266"/>
      <c r="N27" s="267"/>
      <c r="O27" s="268"/>
      <c r="P27" s="85"/>
      <c r="Q27" s="85"/>
      <c r="R27" s="86"/>
      <c r="S27" s="19"/>
    </row>
    <row r="28" spans="1:19">
      <c r="A28" s="54" t="s">
        <v>71</v>
      </c>
      <c r="B28" s="295">
        <v>0</v>
      </c>
      <c r="C28" s="55">
        <f>+'รายการเบิกจ่าย-ฝึกงาน'!L30</f>
        <v>0</v>
      </c>
      <c r="D28" s="75" t="s">
        <v>3</v>
      </c>
      <c r="E28" s="302"/>
      <c r="F28" s="82"/>
      <c r="G28" s="266"/>
      <c r="H28" s="267">
        <f>+'รายการเบิกจ่าย-ฝึกงาน'!L33</f>
        <v>0</v>
      </c>
      <c r="I28" s="268"/>
      <c r="J28" s="85"/>
      <c r="K28" s="85">
        <f>+'รายการเบิกจ่าย-ฝึกงาน'!L34</f>
        <v>0</v>
      </c>
      <c r="L28" s="317"/>
      <c r="M28" s="266"/>
      <c r="N28" s="267"/>
      <c r="O28" s="268"/>
      <c r="P28" s="85"/>
      <c r="Q28" s="85"/>
      <c r="R28" s="86"/>
      <c r="S28" s="19"/>
    </row>
    <row r="29" spans="1:19">
      <c r="A29" s="56" t="s">
        <v>72</v>
      </c>
      <c r="B29" s="57">
        <v>60000</v>
      </c>
      <c r="C29" s="55">
        <f>+'รายการเบิกจ่าย-ฝึกงาน'!M30</f>
        <v>0</v>
      </c>
      <c r="D29" s="75" t="s">
        <v>3</v>
      </c>
      <c r="E29" s="302">
        <f t="shared" si="4"/>
        <v>0</v>
      </c>
      <c r="F29" s="82"/>
      <c r="G29" s="266">
        <v>25000</v>
      </c>
      <c r="H29" s="267">
        <f>+'รายการเบิกจ่าย-ฝึกงาน'!M33</f>
        <v>0</v>
      </c>
      <c r="I29" s="268"/>
      <c r="J29" s="85">
        <v>10000</v>
      </c>
      <c r="K29" s="85">
        <f>+'รายการเบิกจ่าย-ฝึกงาน'!M34</f>
        <v>0</v>
      </c>
      <c r="L29" s="317">
        <f t="shared" ref="L29" si="5">K29/B29</f>
        <v>0</v>
      </c>
      <c r="M29" s="266">
        <v>5000</v>
      </c>
      <c r="N29" s="267"/>
      <c r="O29" s="268"/>
      <c r="P29" s="85"/>
      <c r="Q29" s="85"/>
      <c r="R29" s="86"/>
      <c r="S29" s="19"/>
    </row>
    <row r="30" spans="1:19" ht="21.75" thickBot="1">
      <c r="A30" s="52" t="s">
        <v>12</v>
      </c>
      <c r="B30" s="53">
        <v>0</v>
      </c>
      <c r="C30" s="53">
        <f>+'รายการเบิกจ่าย-ฝึกงาน'!N30</f>
        <v>0</v>
      </c>
      <c r="D30" s="75" t="s">
        <v>3</v>
      </c>
      <c r="E30" s="302"/>
      <c r="F30" s="82"/>
      <c r="G30" s="266"/>
      <c r="H30" s="267">
        <f>+'รายการเบิกจ่าย-ฝึกงาน'!N33</f>
        <v>0</v>
      </c>
      <c r="I30" s="268"/>
      <c r="J30" s="85"/>
      <c r="K30" s="85">
        <f>+'รายการเบิกจ่าย-ฝึกงาน'!N34</f>
        <v>0</v>
      </c>
      <c r="L30" s="85"/>
      <c r="M30" s="266"/>
      <c r="N30" s="267"/>
      <c r="O30" s="268"/>
      <c r="P30" s="85"/>
      <c r="Q30" s="85"/>
      <c r="R30" s="86"/>
      <c r="S30" s="19"/>
    </row>
    <row r="31" spans="1:19" ht="22.5" thickTop="1" thickBot="1">
      <c r="A31" s="58" t="s">
        <v>13</v>
      </c>
      <c r="B31" s="59">
        <f>SUM(B22:B30)</f>
        <v>457000</v>
      </c>
      <c r="C31" s="60">
        <f>SUM(C22:C30)</f>
        <v>407737.25</v>
      </c>
      <c r="D31" s="75" t="s">
        <v>3</v>
      </c>
      <c r="E31" s="302">
        <f>C31/B31</f>
        <v>0.89220404814004373</v>
      </c>
      <c r="F31" s="82"/>
      <c r="G31" s="269">
        <f>SUM(G22:G30)</f>
        <v>325000</v>
      </c>
      <c r="H31" s="269">
        <f>SUM(H22:H30)</f>
        <v>382307.25</v>
      </c>
      <c r="I31" s="271">
        <f>+H31/B31</f>
        <v>0.83655853391684898</v>
      </c>
      <c r="J31" s="354">
        <f>SUM(J22:J30)</f>
        <v>23792.75</v>
      </c>
      <c r="K31" s="200">
        <f>SUM(K22:K30)</f>
        <v>25430</v>
      </c>
      <c r="L31" s="313">
        <f>+K31/B31</f>
        <v>5.5645514223194747E-2</v>
      </c>
      <c r="M31" s="269"/>
      <c r="N31" s="270"/>
      <c r="O31" s="271"/>
      <c r="P31" s="200"/>
      <c r="Q31" s="200"/>
      <c r="R31" s="201"/>
      <c r="S31" s="19"/>
    </row>
    <row r="32" spans="1:19" ht="27.75" thickTop="1" thickBot="1">
      <c r="A32" s="365" t="s">
        <v>15</v>
      </c>
      <c r="B32" s="59"/>
      <c r="C32" s="362">
        <f>+B31-C31</f>
        <v>49262.75</v>
      </c>
      <c r="D32" s="75" t="s">
        <v>3</v>
      </c>
      <c r="E32" s="302"/>
      <c r="F32" s="82"/>
      <c r="G32" s="258"/>
      <c r="H32" s="258"/>
      <c r="I32" s="258"/>
      <c r="J32" s="236"/>
      <c r="K32" s="236"/>
      <c r="L32" s="288" t="s">
        <v>232</v>
      </c>
      <c r="M32" s="288"/>
      <c r="N32" s="236"/>
      <c r="O32" s="236"/>
      <c r="P32" s="236"/>
      <c r="Q32" s="236"/>
      <c r="R32" s="236"/>
      <c r="S32" s="19"/>
    </row>
    <row r="33" spans="1:22" ht="21.75" thickTop="1">
      <c r="A33" s="61"/>
      <c r="B33" s="62"/>
      <c r="C33" s="63"/>
      <c r="D33" s="75"/>
      <c r="E33" s="302"/>
      <c r="F33" s="82"/>
      <c r="G33" s="357" t="s">
        <v>287</v>
      </c>
      <c r="H33" s="400" t="s">
        <v>97</v>
      </c>
      <c r="I33" s="400"/>
      <c r="J33" s="360" t="s">
        <v>288</v>
      </c>
      <c r="K33" s="400" t="s">
        <v>97</v>
      </c>
      <c r="L33" s="400"/>
      <c r="M33" s="272" t="s">
        <v>289</v>
      </c>
      <c r="N33" s="400" t="s">
        <v>97</v>
      </c>
      <c r="O33" s="400"/>
      <c r="P33" s="273" t="s">
        <v>290</v>
      </c>
      <c r="Q33" s="400" t="s">
        <v>97</v>
      </c>
      <c r="R33" s="401"/>
      <c r="S33" s="19"/>
      <c r="U33" s="19"/>
    </row>
    <row r="34" spans="1:22" ht="47.25">
      <c r="A34" s="367" t="s">
        <v>349</v>
      </c>
      <c r="B34" s="64"/>
      <c r="C34" s="64"/>
      <c r="D34" s="75"/>
      <c r="E34" s="302"/>
      <c r="F34" s="82"/>
      <c r="G34" s="274" t="s">
        <v>279</v>
      </c>
      <c r="H34" s="275" t="s">
        <v>98</v>
      </c>
      <c r="I34" s="276" t="s">
        <v>234</v>
      </c>
      <c r="J34" s="277">
        <v>0.32</v>
      </c>
      <c r="K34" s="275" t="s">
        <v>98</v>
      </c>
      <c r="L34" s="276" t="s">
        <v>234</v>
      </c>
      <c r="M34" s="274">
        <v>0.19</v>
      </c>
      <c r="N34" s="275" t="s">
        <v>98</v>
      </c>
      <c r="O34" s="276" t="s">
        <v>234</v>
      </c>
      <c r="P34" s="277">
        <v>7.0000000000000007E-2</v>
      </c>
      <c r="Q34" s="275" t="s">
        <v>98</v>
      </c>
      <c r="R34" s="278" t="s">
        <v>234</v>
      </c>
      <c r="S34" s="19"/>
      <c r="U34" s="19"/>
    </row>
    <row r="35" spans="1:22">
      <c r="A35" s="65" t="s">
        <v>26</v>
      </c>
      <c r="B35" s="66">
        <v>60000</v>
      </c>
      <c r="C35" s="66">
        <f>+'รายการเบิกจ่าย-excellent'!G23</f>
        <v>0</v>
      </c>
      <c r="D35" s="75" t="s">
        <v>3</v>
      </c>
      <c r="E35" s="302">
        <f>+C35/B35</f>
        <v>0</v>
      </c>
      <c r="F35" s="82"/>
      <c r="G35" s="87"/>
      <c r="H35" s="88"/>
      <c r="I35" s="199"/>
      <c r="J35" s="85">
        <v>28000</v>
      </c>
      <c r="K35" s="85"/>
      <c r="L35" s="317">
        <f>+K35/B35</f>
        <v>0</v>
      </c>
      <c r="M35" s="87">
        <v>30000</v>
      </c>
      <c r="N35" s="88"/>
      <c r="O35" s="88"/>
      <c r="P35" s="85"/>
      <c r="Q35" s="85"/>
      <c r="R35" s="86"/>
      <c r="S35" s="19"/>
      <c r="U35" s="19"/>
    </row>
    <row r="36" spans="1:22">
      <c r="A36" s="65" t="s">
        <v>27</v>
      </c>
      <c r="B36" s="66"/>
      <c r="C36" s="66"/>
      <c r="D36" s="75"/>
      <c r="E36" s="302"/>
      <c r="F36" s="82"/>
      <c r="G36" s="87"/>
      <c r="H36" s="88"/>
      <c r="I36" s="199"/>
      <c r="J36" s="85"/>
      <c r="K36" s="85"/>
      <c r="L36" s="317"/>
      <c r="M36" s="87"/>
      <c r="N36" s="88"/>
      <c r="O36" s="88"/>
      <c r="P36" s="85"/>
      <c r="Q36" s="85"/>
      <c r="R36" s="86"/>
      <c r="S36" s="19"/>
      <c r="U36" s="19"/>
    </row>
    <row r="37" spans="1:22">
      <c r="A37" s="67" t="s">
        <v>67</v>
      </c>
      <c r="B37" s="68">
        <v>700000</v>
      </c>
      <c r="C37" s="69">
        <f>+'รายการเบิกจ่าย-excellent'!H23</f>
        <v>228034</v>
      </c>
      <c r="D37" s="75" t="s">
        <v>3</v>
      </c>
      <c r="E37" s="302">
        <f t="shared" ref="E37:E45" si="6">+C37/B37</f>
        <v>0.32576285714285713</v>
      </c>
      <c r="F37" s="82"/>
      <c r="G37" s="87">
        <v>500000</v>
      </c>
      <c r="H37" s="88">
        <f>+'รายการเบิกจ่าย-excellent'!H26</f>
        <v>209372</v>
      </c>
      <c r="I37" s="199">
        <f>+H37/B37</f>
        <v>0.29910285714285717</v>
      </c>
      <c r="J37" s="85">
        <v>200000</v>
      </c>
      <c r="K37" s="85">
        <f>+'รายการเบิกจ่าย-excellent'!H27</f>
        <v>2500</v>
      </c>
      <c r="L37" s="317">
        <f>+K37/B37</f>
        <v>3.5714285714285713E-3</v>
      </c>
      <c r="M37" s="87">
        <v>0</v>
      </c>
      <c r="N37" s="88"/>
      <c r="O37" s="88"/>
      <c r="P37" s="85"/>
      <c r="Q37" s="85"/>
      <c r="R37" s="86"/>
      <c r="S37" s="19"/>
    </row>
    <row r="38" spans="1:22">
      <c r="A38" s="70" t="s">
        <v>68</v>
      </c>
      <c r="B38" s="71">
        <v>100000</v>
      </c>
      <c r="C38" s="69">
        <f>+'รายการเบิกจ่าย-excellent'!I23</f>
        <v>0</v>
      </c>
      <c r="D38" s="75" t="s">
        <v>3</v>
      </c>
      <c r="E38" s="302">
        <f t="shared" si="6"/>
        <v>0</v>
      </c>
      <c r="F38" s="82"/>
      <c r="G38" s="87"/>
      <c r="H38" s="370" t="s">
        <v>348</v>
      </c>
      <c r="I38" s="199"/>
      <c r="J38" s="85">
        <v>50000</v>
      </c>
      <c r="K38" s="85"/>
      <c r="L38" s="317">
        <f t="shared" ref="L38:L43" si="7">+K38/B38</f>
        <v>0</v>
      </c>
      <c r="M38" s="87">
        <v>50000</v>
      </c>
      <c r="N38" s="88"/>
      <c r="O38" s="88"/>
      <c r="P38" s="85"/>
      <c r="Q38" s="85"/>
      <c r="R38" s="86"/>
      <c r="S38" s="19"/>
    </row>
    <row r="39" spans="1:22">
      <c r="A39" s="70" t="s">
        <v>69</v>
      </c>
      <c r="B39" s="71">
        <v>30000</v>
      </c>
      <c r="C39" s="69">
        <f>+'รายการเบิกจ่าย-excellent'!J23</f>
        <v>0</v>
      </c>
      <c r="D39" s="75" t="s">
        <v>3</v>
      </c>
      <c r="E39" s="302">
        <f t="shared" si="6"/>
        <v>0</v>
      </c>
      <c r="F39" s="82"/>
      <c r="G39" s="87">
        <v>30000</v>
      </c>
      <c r="H39" s="370" t="s">
        <v>348</v>
      </c>
      <c r="I39" s="199"/>
      <c r="J39" s="85"/>
      <c r="K39" s="85"/>
      <c r="L39" s="317">
        <f t="shared" si="7"/>
        <v>0</v>
      </c>
      <c r="M39" s="87">
        <v>0</v>
      </c>
      <c r="N39" s="88"/>
      <c r="O39" s="88"/>
      <c r="P39" s="85"/>
      <c r="Q39" s="85"/>
      <c r="R39" s="86"/>
      <c r="S39" s="19"/>
    </row>
    <row r="40" spans="1:22">
      <c r="A40" s="70" t="s">
        <v>70</v>
      </c>
      <c r="B40" s="71">
        <v>50000</v>
      </c>
      <c r="C40" s="69">
        <f>+'รายการเบิกจ่าย-excellent'!K23</f>
        <v>0</v>
      </c>
      <c r="D40" s="75" t="s">
        <v>3</v>
      </c>
      <c r="E40" s="302">
        <f t="shared" si="6"/>
        <v>0</v>
      </c>
      <c r="F40" s="82"/>
      <c r="G40" s="87"/>
      <c r="H40" s="370" t="s">
        <v>348</v>
      </c>
      <c r="I40" s="199"/>
      <c r="J40" s="85">
        <v>25000</v>
      </c>
      <c r="K40" s="85"/>
      <c r="L40" s="317">
        <f t="shared" si="7"/>
        <v>0</v>
      </c>
      <c r="M40" s="87">
        <v>25000</v>
      </c>
      <c r="N40" s="88"/>
      <c r="O40" s="88"/>
      <c r="P40" s="85"/>
      <c r="Q40" s="85"/>
      <c r="R40" s="86"/>
      <c r="S40" s="19"/>
    </row>
    <row r="41" spans="1:22">
      <c r="A41" s="67" t="s">
        <v>74</v>
      </c>
      <c r="B41" s="68">
        <v>10000</v>
      </c>
      <c r="C41" s="69">
        <f>+'รายการเบิกจ่าย-excellent'!L23</f>
        <v>0</v>
      </c>
      <c r="D41" s="75" t="s">
        <v>3</v>
      </c>
      <c r="E41" s="302">
        <f t="shared" si="6"/>
        <v>0</v>
      </c>
      <c r="F41" s="82"/>
      <c r="G41" s="87"/>
      <c r="H41" s="370" t="s">
        <v>348</v>
      </c>
      <c r="I41" s="199"/>
      <c r="J41" s="85">
        <v>5000</v>
      </c>
      <c r="K41" s="85"/>
      <c r="L41" s="317">
        <f t="shared" si="7"/>
        <v>0</v>
      </c>
      <c r="M41" s="87">
        <v>5000</v>
      </c>
      <c r="N41" s="88"/>
      <c r="O41" s="88"/>
      <c r="P41" s="85"/>
      <c r="Q41" s="85"/>
      <c r="R41" s="86"/>
      <c r="S41" s="19"/>
    </row>
    <row r="42" spans="1:22">
      <c r="A42" s="67" t="s">
        <v>73</v>
      </c>
      <c r="B42" s="71">
        <v>35000</v>
      </c>
      <c r="C42" s="69">
        <f>+'รายการเบิกจ่าย-excellent'!M23</f>
        <v>0</v>
      </c>
      <c r="D42" s="75" t="s">
        <v>3</v>
      </c>
      <c r="E42" s="302">
        <f t="shared" si="6"/>
        <v>0</v>
      </c>
      <c r="F42" s="82"/>
      <c r="G42" s="87"/>
      <c r="H42" s="370" t="s">
        <v>348</v>
      </c>
      <c r="I42" s="199"/>
      <c r="J42" s="85">
        <v>17500</v>
      </c>
      <c r="K42" s="85"/>
      <c r="L42" s="317">
        <f t="shared" si="7"/>
        <v>0</v>
      </c>
      <c r="M42" s="87">
        <v>17500</v>
      </c>
      <c r="N42" s="88"/>
      <c r="O42" s="88"/>
      <c r="P42" s="85"/>
      <c r="Q42" s="85"/>
      <c r="R42" s="86"/>
      <c r="S42" s="19"/>
    </row>
    <row r="43" spans="1:22">
      <c r="A43" s="70" t="s">
        <v>72</v>
      </c>
      <c r="B43" s="71">
        <v>100000</v>
      </c>
      <c r="C43" s="69">
        <f>+'รายการเบิกจ่าย-excellent'!N23</f>
        <v>0</v>
      </c>
      <c r="D43" s="75" t="s">
        <v>3</v>
      </c>
      <c r="E43" s="302">
        <f t="shared" si="6"/>
        <v>0</v>
      </c>
      <c r="F43" s="82"/>
      <c r="G43" s="87"/>
      <c r="H43" s="370" t="s">
        <v>348</v>
      </c>
      <c r="I43" s="199"/>
      <c r="J43" s="85">
        <v>50000</v>
      </c>
      <c r="K43" s="85"/>
      <c r="L43" s="317">
        <f t="shared" si="7"/>
        <v>0</v>
      </c>
      <c r="M43" s="87">
        <v>50000</v>
      </c>
      <c r="N43" s="88"/>
      <c r="O43" s="88"/>
      <c r="P43" s="85"/>
      <c r="Q43" s="85"/>
      <c r="R43" s="86"/>
      <c r="S43" s="19"/>
    </row>
    <row r="44" spans="1:22" ht="21.75" thickBot="1">
      <c r="A44" s="65" t="s">
        <v>28</v>
      </c>
      <c r="B44" s="66"/>
      <c r="C44" s="66">
        <f>+'รายการเบิกจ่าย-excellent'!O23</f>
        <v>0</v>
      </c>
      <c r="D44" s="75" t="s">
        <v>3</v>
      </c>
      <c r="E44" s="302"/>
      <c r="F44" s="82"/>
      <c r="G44" s="87"/>
      <c r="H44" s="370"/>
      <c r="I44" s="199"/>
      <c r="J44" s="85"/>
      <c r="K44" s="85"/>
      <c r="L44" s="317"/>
      <c r="M44" s="87"/>
      <c r="N44" s="88"/>
      <c r="O44" s="88"/>
      <c r="P44" s="85"/>
      <c r="Q44" s="85"/>
      <c r="R44" s="86"/>
      <c r="S44" s="19"/>
    </row>
    <row r="45" spans="1:22" ht="22.5" thickTop="1" thickBot="1">
      <c r="A45" s="72" t="s">
        <v>13</v>
      </c>
      <c r="B45" s="73">
        <f>SUM(B35:B44)</f>
        <v>1085000</v>
      </c>
      <c r="C45" s="74">
        <f>SUM(C35:C44)</f>
        <v>228034</v>
      </c>
      <c r="D45" s="297" t="s">
        <v>3</v>
      </c>
      <c r="E45" s="302">
        <f t="shared" si="6"/>
        <v>0.21016958525345622</v>
      </c>
      <c r="F45" s="83"/>
      <c r="G45" s="279">
        <f>SUM(G35:G44)</f>
        <v>530000</v>
      </c>
      <c r="H45" s="279">
        <f>SUM(H35:H44)</f>
        <v>209372</v>
      </c>
      <c r="I45" s="280">
        <f>SUM(H45/B45)</f>
        <v>0.19296958525345623</v>
      </c>
      <c r="J45" s="200">
        <f>SUM(J35:J44)</f>
        <v>375500</v>
      </c>
      <c r="K45" s="200">
        <f>SUM(K35:K44)</f>
        <v>2500</v>
      </c>
      <c r="L45" s="313">
        <f>+K45/B45</f>
        <v>2.304147465437788E-3</v>
      </c>
      <c r="M45" s="281"/>
      <c r="N45" s="282"/>
      <c r="O45" s="282"/>
      <c r="P45" s="200"/>
      <c r="Q45" s="200"/>
      <c r="R45" s="201"/>
      <c r="S45" s="19"/>
    </row>
    <row r="46" spans="1:22" ht="27.75" thickTop="1" thickBot="1">
      <c r="A46" s="366" t="s">
        <v>15</v>
      </c>
      <c r="B46" s="291"/>
      <c r="C46" s="363">
        <f>+B45-C45</f>
        <v>856966</v>
      </c>
      <c r="D46" s="298" t="s">
        <v>3</v>
      </c>
      <c r="E46" s="304"/>
      <c r="F46" s="83"/>
      <c r="G46" s="238" t="s">
        <v>235</v>
      </c>
      <c r="H46" s="239"/>
      <c r="I46" s="239"/>
      <c r="J46" s="237"/>
      <c r="K46" s="237"/>
      <c r="L46" s="240"/>
      <c r="M46" s="240"/>
      <c r="N46" s="237"/>
      <c r="O46" s="237"/>
      <c r="P46" s="237"/>
      <c r="Q46" s="237"/>
      <c r="R46" s="237"/>
      <c r="S46" s="19"/>
      <c r="T46" s="19"/>
      <c r="U46" s="19"/>
      <c r="V46" s="19"/>
    </row>
    <row r="47" spans="1:22" ht="21.75" thickTop="1"/>
  </sheetData>
  <dataConsolidate/>
  <mergeCells count="18">
    <mergeCell ref="K6:L6"/>
    <mergeCell ref="N6:O6"/>
    <mergeCell ref="G2:R2"/>
    <mergeCell ref="A1:E1"/>
    <mergeCell ref="Q6:R6"/>
    <mergeCell ref="A2:D2"/>
    <mergeCell ref="H6:I6"/>
    <mergeCell ref="L4:M4"/>
    <mergeCell ref="Q20:R20"/>
    <mergeCell ref="H33:I33"/>
    <mergeCell ref="K33:L33"/>
    <mergeCell ref="N33:O33"/>
    <mergeCell ref="Q33:R33"/>
    <mergeCell ref="L19:M19"/>
    <mergeCell ref="A20:D20"/>
    <mergeCell ref="H20:I20"/>
    <mergeCell ref="K20:L20"/>
    <mergeCell ref="N20:O20"/>
  </mergeCells>
  <conditionalFormatting sqref="E8:E46">
    <cfRule type="cellIs" dxfId="0" priority="1" operator="greaterThan">
      <formula>1</formula>
    </cfRule>
  </conditionalFormatting>
  <printOptions horizontalCentered="1" verticalCentered="1"/>
  <pageMargins left="1.1023622047244095" right="0.70866141732283472" top="0.27559055118110237" bottom="0.15748031496062992" header="0.19685039370078741" footer="0.19685039370078741"/>
  <pageSetup paperSize="9" scale="75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3:B12"/>
  <sheetViews>
    <sheetView workbookViewId="0">
      <selection activeCell="H13" sqref="H13"/>
    </sheetView>
  </sheetViews>
  <sheetFormatPr defaultRowHeight="12.75"/>
  <cols>
    <col min="1" max="1" width="19.85546875" bestFit="1" customWidth="1"/>
  </cols>
  <sheetData>
    <row r="3" spans="1:2" s="107" customFormat="1" ht="21">
      <c r="A3" s="107" t="s">
        <v>123</v>
      </c>
      <c r="B3" s="107" t="s">
        <v>124</v>
      </c>
    </row>
    <row r="4" spans="1:2" ht="18.75">
      <c r="A4" s="101" t="s">
        <v>104</v>
      </c>
      <c r="B4">
        <f t="shared" ref="B4:B12" si="0">COUNTIF(A:A,A4)</f>
        <v>1</v>
      </c>
    </row>
    <row r="5" spans="1:2" ht="18.75">
      <c r="A5" s="102" t="s">
        <v>106</v>
      </c>
      <c r="B5">
        <f t="shared" si="0"/>
        <v>1</v>
      </c>
    </row>
    <row r="6" spans="1:2" ht="18.75">
      <c r="A6" s="102" t="s">
        <v>105</v>
      </c>
      <c r="B6">
        <f t="shared" si="0"/>
        <v>1</v>
      </c>
    </row>
    <row r="7" spans="1:2" ht="18.75">
      <c r="A7" s="102" t="s">
        <v>103</v>
      </c>
      <c r="B7">
        <f t="shared" si="0"/>
        <v>1</v>
      </c>
    </row>
    <row r="8" spans="1:2" ht="18.75">
      <c r="A8" s="102" t="s">
        <v>107</v>
      </c>
      <c r="B8">
        <f t="shared" si="0"/>
        <v>1</v>
      </c>
    </row>
    <row r="9" spans="1:2" ht="18.75">
      <c r="A9" s="102" t="s">
        <v>60</v>
      </c>
      <c r="B9">
        <f t="shared" si="0"/>
        <v>1</v>
      </c>
    </row>
    <row r="10" spans="1:2" ht="18.75">
      <c r="A10" s="102" t="s">
        <v>108</v>
      </c>
      <c r="B10">
        <f t="shared" si="0"/>
        <v>1</v>
      </c>
    </row>
    <row r="11" spans="1:2" ht="18.75">
      <c r="A11" s="102" t="s">
        <v>109</v>
      </c>
      <c r="B11">
        <f t="shared" si="0"/>
        <v>1</v>
      </c>
    </row>
    <row r="12" spans="1:2" ht="18.75">
      <c r="A12" s="102" t="s">
        <v>110</v>
      </c>
      <c r="B12">
        <f t="shared" si="0"/>
        <v>1</v>
      </c>
    </row>
  </sheetData>
  <autoFilter ref="A3:B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รายการเบิกจ่าย-งบปกติ</vt:lpstr>
      <vt:lpstr>รายการเบิกจ่าย-ฝึกงาน</vt:lpstr>
      <vt:lpstr>รายการเบิกจ่าย-excellent</vt:lpstr>
      <vt:lpstr>สรุปรายงาน</vt:lpstr>
      <vt:lpstr>ประเภทรายการวัสดุ</vt:lpstr>
      <vt:lpstr>'รายการเบิกจ่าย-excellent'!Print_Area</vt:lpstr>
      <vt:lpstr>'รายการเบิกจ่าย-งบปกติ'!Print_Area</vt:lpstr>
      <vt:lpstr>'รายการเบิกจ่าย-ฝึกงาน'!Print_Area</vt:lpstr>
      <vt:lpstr>สรุปรายงาน!Print_Area</vt:lpstr>
      <vt:lpstr>'รายการเบิกจ่าย-excellent'!Print_Titles</vt:lpstr>
      <vt:lpstr>'รายการเบิกจ่าย-งบปกติ'!Print_Titles</vt:lpstr>
      <vt:lpstr>'รายการเบิกจ่าย-ฝึกงาน'!Print_Titles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</dc:creator>
  <cp:lastModifiedBy>MT-USER</cp:lastModifiedBy>
  <cp:lastPrinted>2014-12-18T07:01:21Z</cp:lastPrinted>
  <dcterms:created xsi:type="dcterms:W3CDTF">2013-10-31T06:50:16Z</dcterms:created>
  <dcterms:modified xsi:type="dcterms:W3CDTF">2015-01-24T09:44:02Z</dcterms:modified>
</cp:coreProperties>
</file>